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0475" yWindow="-15" windowWidth="18795" windowHeight="8205" tabRatio="212" activeTab="1"/>
  </bookViews>
  <sheets>
    <sheet name="STATS" sheetId="1" r:id="rId1"/>
    <sheet name="Summary" sheetId="3" r:id="rId2"/>
  </sheets>
  <definedNames>
    <definedName name="_xlnm._FilterDatabase" localSheetId="0" hidden="1">STATS!$A$1:$J$129</definedName>
    <definedName name="_xlnm.Print_Area" localSheetId="0">STATS!$A:$I</definedName>
    <definedName name="_xlnm.Print_Area" localSheetId="1">Summary!$A:$K</definedName>
    <definedName name="_xlnm.Print_Titles" localSheetId="0">STATS!$1:$1</definedName>
  </definedNames>
  <calcPr calcId="125725"/>
</workbook>
</file>

<file path=xl/calcChain.xml><?xml version="1.0" encoding="utf-8"?>
<calcChain xmlns="http://schemas.openxmlformats.org/spreadsheetml/2006/main">
  <c r="D1232" i="3"/>
  <c r="D1234"/>
  <c r="D1235"/>
  <c r="D1233"/>
  <c r="B1232"/>
  <c r="B1234"/>
  <c r="B1235"/>
  <c r="B1233"/>
  <c r="C754"/>
  <c r="D753"/>
  <c r="B754"/>
  <c r="D752"/>
  <c r="B753"/>
  <c r="C752"/>
  <c r="E753"/>
  <c r="C755"/>
  <c r="E754"/>
  <c r="D755"/>
  <c r="E752"/>
  <c r="B755"/>
  <c r="B59"/>
  <c r="B57"/>
  <c r="B58"/>
  <c r="B56"/>
  <c r="B51"/>
  <c r="B49"/>
  <c r="B48"/>
  <c r="B50"/>
  <c r="CB137" i="1"/>
  <c r="CA137"/>
  <c r="BZ137"/>
  <c r="T136"/>
  <c r="S136"/>
  <c r="R136"/>
  <c r="Q136"/>
  <c r="O136"/>
  <c r="N136"/>
  <c r="M136"/>
  <c r="L136"/>
  <c r="CP137"/>
  <c r="CP136"/>
  <c r="I128" l="1"/>
  <c r="G136"/>
  <c r="H136"/>
  <c r="I136"/>
  <c r="G137"/>
  <c r="H137"/>
  <c r="I137"/>
  <c r="F136"/>
  <c r="F137"/>
  <c r="G132"/>
  <c r="H132"/>
  <c r="I132"/>
  <c r="G133"/>
  <c r="H133"/>
  <c r="I133"/>
  <c r="F132"/>
  <c r="F133"/>
  <c r="G152"/>
  <c r="H152"/>
  <c r="I152"/>
  <c r="G153"/>
  <c r="H153"/>
  <c r="I153"/>
  <c r="F153"/>
  <c r="F152"/>
  <c r="I185"/>
  <c r="H185"/>
  <c r="G185"/>
  <c r="F185"/>
  <c r="D185"/>
  <c r="I184"/>
  <c r="H184"/>
  <c r="G184"/>
  <c r="F184"/>
  <c r="D184"/>
  <c r="I183"/>
  <c r="H183"/>
  <c r="G183"/>
  <c r="F183"/>
  <c r="D183"/>
  <c r="I182"/>
  <c r="H182"/>
  <c r="G182"/>
  <c r="F182"/>
  <c r="D182"/>
  <c r="I181"/>
  <c r="H181"/>
  <c r="G181"/>
  <c r="F181"/>
  <c r="D181"/>
  <c r="I180"/>
  <c r="H180"/>
  <c r="G180"/>
  <c r="F180"/>
  <c r="D180"/>
  <c r="I179"/>
  <c r="H179"/>
  <c r="G179"/>
  <c r="F179"/>
  <c r="D179"/>
  <c r="I178"/>
  <c r="H178"/>
  <c r="G178"/>
  <c r="F178"/>
  <c r="D178"/>
  <c r="I177"/>
  <c r="H177"/>
  <c r="G177"/>
  <c r="F177"/>
  <c r="D177"/>
  <c r="I176"/>
  <c r="H176"/>
  <c r="G176"/>
  <c r="F176"/>
  <c r="D176"/>
  <c r="I175"/>
  <c r="H175"/>
  <c r="G175"/>
  <c r="F175"/>
  <c r="D175"/>
  <c r="I174"/>
  <c r="H174"/>
  <c r="G174"/>
  <c r="F174"/>
  <c r="D174"/>
  <c r="I173"/>
  <c r="H173"/>
  <c r="G173"/>
  <c r="F173"/>
  <c r="D173"/>
  <c r="I172"/>
  <c r="H172"/>
  <c r="G172"/>
  <c r="F172"/>
  <c r="D172"/>
  <c r="I171"/>
  <c r="H171"/>
  <c r="G171"/>
  <c r="F171"/>
  <c r="D171"/>
  <c r="I170"/>
  <c r="H170"/>
  <c r="G170"/>
  <c r="F170"/>
  <c r="D170"/>
  <c r="I169"/>
  <c r="H169"/>
  <c r="G169"/>
  <c r="F169"/>
  <c r="D169"/>
  <c r="I168"/>
  <c r="H168"/>
  <c r="G168"/>
  <c r="F168"/>
  <c r="D168"/>
  <c r="DC128" l="1"/>
  <c r="DB128"/>
  <c r="DA128"/>
  <c r="CZ128"/>
  <c r="DC157"/>
  <c r="DB157"/>
  <c r="DA157"/>
  <c r="CZ157"/>
  <c r="DC156"/>
  <c r="DB156"/>
  <c r="DA156"/>
  <c r="CZ156"/>
  <c r="CZ158" s="1"/>
  <c r="K338" s="1"/>
  <c r="DC153"/>
  <c r="DB153"/>
  <c r="DA153"/>
  <c r="CZ153"/>
  <c r="DC152"/>
  <c r="DC154" s="1"/>
  <c r="N337" s="1"/>
  <c r="DB152"/>
  <c r="DB154" s="1"/>
  <c r="M337" s="1"/>
  <c r="DA152"/>
  <c r="DA154" s="1"/>
  <c r="L337" s="1"/>
  <c r="CZ152"/>
  <c r="CZ154" s="1"/>
  <c r="K337" s="1"/>
  <c r="DC149"/>
  <c r="DB149"/>
  <c r="DA149"/>
  <c r="CZ149"/>
  <c r="DC148"/>
  <c r="DC150" s="1"/>
  <c r="N336" s="1"/>
  <c r="DB148"/>
  <c r="DB150" s="1"/>
  <c r="M336" s="1"/>
  <c r="DA148"/>
  <c r="DA150" s="1"/>
  <c r="L336" s="1"/>
  <c r="CZ148"/>
  <c r="CZ150" s="1"/>
  <c r="K336" s="1"/>
  <c r="DC145"/>
  <c r="DB145"/>
  <c r="DA145"/>
  <c r="CZ145"/>
  <c r="DC144"/>
  <c r="DC146" s="1"/>
  <c r="N335" s="1"/>
  <c r="DB144"/>
  <c r="DB146" s="1"/>
  <c r="M335" s="1"/>
  <c r="DA144"/>
  <c r="DA146" s="1"/>
  <c r="L335" s="1"/>
  <c r="CZ144"/>
  <c r="CZ146" s="1"/>
  <c r="K335" s="1"/>
  <c r="DC141"/>
  <c r="DB141"/>
  <c r="DA141"/>
  <c r="CZ141"/>
  <c r="DC140"/>
  <c r="DB140"/>
  <c r="DB142" s="1"/>
  <c r="M334" s="1"/>
  <c r="DA140"/>
  <c r="DA142" s="1"/>
  <c r="L334" s="1"/>
  <c r="CZ140"/>
  <c r="CZ142" s="1"/>
  <c r="K334" s="1"/>
  <c r="DC137"/>
  <c r="DB137"/>
  <c r="DA137"/>
  <c r="CZ137"/>
  <c r="DC136"/>
  <c r="DC138" s="1"/>
  <c r="N333" s="1"/>
  <c r="DB136"/>
  <c r="DB138" s="1"/>
  <c r="M333" s="1"/>
  <c r="DA136"/>
  <c r="DA138" s="1"/>
  <c r="L333" s="1"/>
  <c r="CZ136"/>
  <c r="CZ138" s="1"/>
  <c r="K333" s="1"/>
  <c r="DC133"/>
  <c r="DB133"/>
  <c r="DA133"/>
  <c r="CZ133"/>
  <c r="DC132"/>
  <c r="DB132"/>
  <c r="DB134" s="1"/>
  <c r="M332" s="1"/>
  <c r="DA132"/>
  <c r="CZ132"/>
  <c r="CZ134" s="1"/>
  <c r="K332" s="1"/>
  <c r="G156"/>
  <c r="H156"/>
  <c r="I156"/>
  <c r="G157"/>
  <c r="H157"/>
  <c r="I157"/>
  <c r="F157"/>
  <c r="F156"/>
  <c r="G148"/>
  <c r="H148"/>
  <c r="I148"/>
  <c r="G149"/>
  <c r="H149"/>
  <c r="I149"/>
  <c r="F149"/>
  <c r="F148"/>
  <c r="G144"/>
  <c r="H144"/>
  <c r="I144"/>
  <c r="G145"/>
  <c r="H145"/>
  <c r="I145"/>
  <c r="F145"/>
  <c r="F144"/>
  <c r="A309"/>
  <c r="C309"/>
  <c r="Q309" s="1"/>
  <c r="D309"/>
  <c r="E309"/>
  <c r="F309"/>
  <c r="G309"/>
  <c r="H309"/>
  <c r="I309"/>
  <c r="A310"/>
  <c r="C310"/>
  <c r="AL310" s="1"/>
  <c r="D310"/>
  <c r="E310"/>
  <c r="F310"/>
  <c r="G310"/>
  <c r="H310"/>
  <c r="I310"/>
  <c r="A311"/>
  <c r="C311"/>
  <c r="AU311" s="1"/>
  <c r="BA311" s="1"/>
  <c r="D311"/>
  <c r="E311"/>
  <c r="F311"/>
  <c r="G311"/>
  <c r="H311"/>
  <c r="I311"/>
  <c r="A312"/>
  <c r="C312"/>
  <c r="J312" s="1"/>
  <c r="O312" s="1"/>
  <c r="D312"/>
  <c r="E312"/>
  <c r="F312"/>
  <c r="G312"/>
  <c r="H312"/>
  <c r="I312"/>
  <c r="A313"/>
  <c r="C313"/>
  <c r="AK313" s="1"/>
  <c r="D313"/>
  <c r="E313"/>
  <c r="F313"/>
  <c r="G313"/>
  <c r="H313"/>
  <c r="I313"/>
  <c r="A314"/>
  <c r="C314"/>
  <c r="J314" s="1"/>
  <c r="O314" s="1"/>
  <c r="D314"/>
  <c r="E314"/>
  <c r="F314"/>
  <c r="G314"/>
  <c r="H314"/>
  <c r="I314"/>
  <c r="A315"/>
  <c r="C315"/>
  <c r="AU315" s="1"/>
  <c r="D315"/>
  <c r="E315"/>
  <c r="F315"/>
  <c r="G315"/>
  <c r="H315"/>
  <c r="I315"/>
  <c r="A316"/>
  <c r="C316"/>
  <c r="AU316" s="1"/>
  <c r="AZ316" s="1"/>
  <c r="D316"/>
  <c r="E316"/>
  <c r="F316"/>
  <c r="G316"/>
  <c r="H316"/>
  <c r="I316"/>
  <c r="A317"/>
  <c r="C317"/>
  <c r="R317" s="1"/>
  <c r="D317"/>
  <c r="E317"/>
  <c r="F317"/>
  <c r="G317"/>
  <c r="H317"/>
  <c r="I317"/>
  <c r="A318"/>
  <c r="C318"/>
  <c r="AK318" s="1"/>
  <c r="D318"/>
  <c r="E318"/>
  <c r="F318"/>
  <c r="G318"/>
  <c r="H318"/>
  <c r="I318"/>
  <c r="A319"/>
  <c r="C319"/>
  <c r="Q319" s="1"/>
  <c r="D319"/>
  <c r="E319"/>
  <c r="F319"/>
  <c r="G319"/>
  <c r="H319"/>
  <c r="I319"/>
  <c r="A320"/>
  <c r="C320"/>
  <c r="Q320" s="1"/>
  <c r="D320"/>
  <c r="E320"/>
  <c r="F320"/>
  <c r="G320"/>
  <c r="H320"/>
  <c r="I320"/>
  <c r="A321"/>
  <c r="C321"/>
  <c r="AK321" s="1"/>
  <c r="D321"/>
  <c r="E321"/>
  <c r="F321"/>
  <c r="G321"/>
  <c r="H321"/>
  <c r="I321"/>
  <c r="A322"/>
  <c r="C322"/>
  <c r="AL322" s="1"/>
  <c r="D322"/>
  <c r="E322"/>
  <c r="F322"/>
  <c r="G322"/>
  <c r="H322"/>
  <c r="I322"/>
  <c r="A323"/>
  <c r="C323"/>
  <c r="AB323" s="1"/>
  <c r="D323"/>
  <c r="E323"/>
  <c r="F323"/>
  <c r="G323"/>
  <c r="H323"/>
  <c r="I323"/>
  <c r="A324"/>
  <c r="C324"/>
  <c r="AA324" s="1"/>
  <c r="D324"/>
  <c r="E324"/>
  <c r="F324"/>
  <c r="G324"/>
  <c r="H324"/>
  <c r="I324"/>
  <c r="A325"/>
  <c r="C325"/>
  <c r="J325" s="1"/>
  <c r="D325"/>
  <c r="E325"/>
  <c r="F325"/>
  <c r="G325"/>
  <c r="H325"/>
  <c r="I325"/>
  <c r="A326"/>
  <c r="C326"/>
  <c r="Q326" s="1"/>
  <c r="D326"/>
  <c r="E326"/>
  <c r="F326"/>
  <c r="G326"/>
  <c r="H326"/>
  <c r="I326"/>
  <c r="A291"/>
  <c r="C291"/>
  <c r="AA291" s="1"/>
  <c r="D291"/>
  <c r="E291"/>
  <c r="F291"/>
  <c r="G291"/>
  <c r="H291"/>
  <c r="I291"/>
  <c r="A292"/>
  <c r="C292"/>
  <c r="AU292" s="1"/>
  <c r="BA292" s="1"/>
  <c r="D292"/>
  <c r="E292"/>
  <c r="F292"/>
  <c r="G292"/>
  <c r="H292"/>
  <c r="I292"/>
  <c r="A293"/>
  <c r="C293"/>
  <c r="AB293" s="1"/>
  <c r="D293"/>
  <c r="E293"/>
  <c r="F293"/>
  <c r="G293"/>
  <c r="H293"/>
  <c r="I293"/>
  <c r="A294"/>
  <c r="C294"/>
  <c r="AU294" s="1"/>
  <c r="D294"/>
  <c r="E294"/>
  <c r="F294"/>
  <c r="G294"/>
  <c r="H294"/>
  <c r="I294"/>
  <c r="A295"/>
  <c r="C295"/>
  <c r="AK295" s="1"/>
  <c r="D295"/>
  <c r="E295"/>
  <c r="F295"/>
  <c r="G295"/>
  <c r="H295"/>
  <c r="I295"/>
  <c r="A296"/>
  <c r="C296"/>
  <c r="AK296" s="1"/>
  <c r="D296"/>
  <c r="E296"/>
  <c r="F296"/>
  <c r="G296"/>
  <c r="H296"/>
  <c r="I296"/>
  <c r="A297"/>
  <c r="C297"/>
  <c r="AK297" s="1"/>
  <c r="D297"/>
  <c r="E297"/>
  <c r="F297"/>
  <c r="G297"/>
  <c r="H297"/>
  <c r="I297"/>
  <c r="A298"/>
  <c r="C298"/>
  <c r="J298" s="1"/>
  <c r="O298" s="1"/>
  <c r="D298"/>
  <c r="E298"/>
  <c r="F298"/>
  <c r="G298"/>
  <c r="H298"/>
  <c r="I298"/>
  <c r="A299"/>
  <c r="C299"/>
  <c r="AA299" s="1"/>
  <c r="D299"/>
  <c r="E299"/>
  <c r="F299"/>
  <c r="G299"/>
  <c r="H299"/>
  <c r="I299"/>
  <c r="A300"/>
  <c r="C300"/>
  <c r="AA300" s="1"/>
  <c r="D300"/>
  <c r="E300"/>
  <c r="F300"/>
  <c r="G300"/>
  <c r="H300"/>
  <c r="I300"/>
  <c r="A301"/>
  <c r="C301"/>
  <c r="AA301" s="1"/>
  <c r="D301"/>
  <c r="E301"/>
  <c r="F301"/>
  <c r="G301"/>
  <c r="H301"/>
  <c r="I301"/>
  <c r="A302"/>
  <c r="C302"/>
  <c r="AK302" s="1"/>
  <c r="D302"/>
  <c r="E302"/>
  <c r="F302"/>
  <c r="G302"/>
  <c r="H302"/>
  <c r="I302"/>
  <c r="A303"/>
  <c r="C303"/>
  <c r="AL303" s="1"/>
  <c r="D303"/>
  <c r="E303"/>
  <c r="F303"/>
  <c r="G303"/>
  <c r="H303"/>
  <c r="I303"/>
  <c r="A304"/>
  <c r="C304"/>
  <c r="AK304" s="1"/>
  <c r="D304"/>
  <c r="E304"/>
  <c r="F304"/>
  <c r="G304"/>
  <c r="H304"/>
  <c r="I304"/>
  <c r="A305"/>
  <c r="C305"/>
  <c r="AK305" s="1"/>
  <c r="D305"/>
  <c r="E305"/>
  <c r="F305"/>
  <c r="G305"/>
  <c r="H305"/>
  <c r="I305"/>
  <c r="A306"/>
  <c r="C306"/>
  <c r="J306" s="1"/>
  <c r="D306"/>
  <c r="E306"/>
  <c r="F306"/>
  <c r="G306"/>
  <c r="H306"/>
  <c r="I306"/>
  <c r="A307"/>
  <c r="C307"/>
  <c r="Q307" s="1"/>
  <c r="D307"/>
  <c r="E307"/>
  <c r="F307"/>
  <c r="G307"/>
  <c r="H307"/>
  <c r="I307"/>
  <c r="A308"/>
  <c r="C308"/>
  <c r="AB308" s="1"/>
  <c r="D308"/>
  <c r="E308"/>
  <c r="F308"/>
  <c r="G308"/>
  <c r="H308"/>
  <c r="I308"/>
  <c r="G140"/>
  <c r="H140"/>
  <c r="I140"/>
  <c r="G141"/>
  <c r="H141"/>
  <c r="I141"/>
  <c r="F140"/>
  <c r="F141"/>
  <c r="CV3"/>
  <c r="CW3"/>
  <c r="CX3"/>
  <c r="CV4"/>
  <c r="CW4"/>
  <c r="CX4"/>
  <c r="CV5"/>
  <c r="CW5"/>
  <c r="CX5"/>
  <c r="CV6"/>
  <c r="CW6"/>
  <c r="CX6"/>
  <c r="CV7"/>
  <c r="CW7"/>
  <c r="CX7"/>
  <c r="CV8"/>
  <c r="CW8"/>
  <c r="CX8"/>
  <c r="CV9"/>
  <c r="CW9"/>
  <c r="CX9"/>
  <c r="CV10"/>
  <c r="CW10"/>
  <c r="CX10"/>
  <c r="CV11"/>
  <c r="CW11"/>
  <c r="CX11"/>
  <c r="CV12"/>
  <c r="CW12"/>
  <c r="CX12"/>
  <c r="CV13"/>
  <c r="CW13"/>
  <c r="CX13"/>
  <c r="CV14"/>
  <c r="CW14"/>
  <c r="CX14"/>
  <c r="CV15"/>
  <c r="CW15"/>
  <c r="CX15"/>
  <c r="CV16"/>
  <c r="CW16"/>
  <c r="CX16"/>
  <c r="CV17"/>
  <c r="CW17"/>
  <c r="CX17"/>
  <c r="CV18"/>
  <c r="CW18"/>
  <c r="CX18"/>
  <c r="CV19"/>
  <c r="CW19"/>
  <c r="CX19"/>
  <c r="CV20"/>
  <c r="CW20"/>
  <c r="CX20"/>
  <c r="CV21"/>
  <c r="CW21"/>
  <c r="CX21"/>
  <c r="CV22"/>
  <c r="CW22"/>
  <c r="CX22"/>
  <c r="CV23"/>
  <c r="CW23"/>
  <c r="CX23"/>
  <c r="CV24"/>
  <c r="CW24"/>
  <c r="CX24"/>
  <c r="CV25"/>
  <c r="CW25"/>
  <c r="CX25"/>
  <c r="CV26"/>
  <c r="CW26"/>
  <c r="CX26"/>
  <c r="CV27"/>
  <c r="CW27"/>
  <c r="CX27"/>
  <c r="CV28"/>
  <c r="CW28"/>
  <c r="CX28"/>
  <c r="CV29"/>
  <c r="CW29"/>
  <c r="CX29"/>
  <c r="CV30"/>
  <c r="CW30"/>
  <c r="CX30"/>
  <c r="CV31"/>
  <c r="CW31"/>
  <c r="CX31"/>
  <c r="CV32"/>
  <c r="CW32"/>
  <c r="CX32"/>
  <c r="CV33"/>
  <c r="CW33"/>
  <c r="CX33"/>
  <c r="CV34"/>
  <c r="CW34"/>
  <c r="CX34"/>
  <c r="CV35"/>
  <c r="CW35"/>
  <c r="CX35"/>
  <c r="CV36"/>
  <c r="CW36"/>
  <c r="CX36"/>
  <c r="CV37"/>
  <c r="CW37"/>
  <c r="CX37"/>
  <c r="CV38"/>
  <c r="CW38"/>
  <c r="CX38"/>
  <c r="CV39"/>
  <c r="CW39"/>
  <c r="CX39"/>
  <c r="CV40"/>
  <c r="CW40"/>
  <c r="CX40"/>
  <c r="CV41"/>
  <c r="CW41"/>
  <c r="CX41"/>
  <c r="CV42"/>
  <c r="CW42"/>
  <c r="CX42"/>
  <c r="CV43"/>
  <c r="CW43"/>
  <c r="CX43"/>
  <c r="CV44"/>
  <c r="CW44"/>
  <c r="CX44"/>
  <c r="CV45"/>
  <c r="CW45"/>
  <c r="CX45"/>
  <c r="CV46"/>
  <c r="CW46"/>
  <c r="CX46"/>
  <c r="CV47"/>
  <c r="CW47"/>
  <c r="CX47"/>
  <c r="CV48"/>
  <c r="CW48"/>
  <c r="CX48"/>
  <c r="CV49"/>
  <c r="CW49"/>
  <c r="CX49"/>
  <c r="CV50"/>
  <c r="CW50"/>
  <c r="CX50"/>
  <c r="CV51"/>
  <c r="CW51"/>
  <c r="CX51"/>
  <c r="CV52"/>
  <c r="CW52"/>
  <c r="CX52"/>
  <c r="CV53"/>
  <c r="CW53"/>
  <c r="CX53"/>
  <c r="CV54"/>
  <c r="CW54"/>
  <c r="CX54"/>
  <c r="CV55"/>
  <c r="CW55"/>
  <c r="CX55"/>
  <c r="CV56"/>
  <c r="CW56"/>
  <c r="CX56"/>
  <c r="CV57"/>
  <c r="CW57"/>
  <c r="CX57"/>
  <c r="CV58"/>
  <c r="CW58"/>
  <c r="CX58"/>
  <c r="CV59"/>
  <c r="CW59"/>
  <c r="CX59"/>
  <c r="CV60"/>
  <c r="CW60"/>
  <c r="CX60"/>
  <c r="CV61"/>
  <c r="CW61"/>
  <c r="CX61"/>
  <c r="CV62"/>
  <c r="CW62"/>
  <c r="CX62"/>
  <c r="CV63"/>
  <c r="CW63"/>
  <c r="CX63"/>
  <c r="CV64"/>
  <c r="CW64"/>
  <c r="CX64"/>
  <c r="CV65"/>
  <c r="CW65"/>
  <c r="CX65"/>
  <c r="CV66"/>
  <c r="CW66"/>
  <c r="CX66"/>
  <c r="CV67"/>
  <c r="CW67"/>
  <c r="CX67"/>
  <c r="CV68"/>
  <c r="CW68"/>
  <c r="CX68"/>
  <c r="CV69"/>
  <c r="CW69"/>
  <c r="CX69"/>
  <c r="CV70"/>
  <c r="CW70"/>
  <c r="CX70"/>
  <c r="CV71"/>
  <c r="CW71"/>
  <c r="CX71"/>
  <c r="CV72"/>
  <c r="CW72"/>
  <c r="CX72"/>
  <c r="CV73"/>
  <c r="CW73"/>
  <c r="CX73"/>
  <c r="CV74"/>
  <c r="CW74"/>
  <c r="CX74"/>
  <c r="CV75"/>
  <c r="CW75"/>
  <c r="CX75"/>
  <c r="CV76"/>
  <c r="CW76"/>
  <c r="CX76"/>
  <c r="CV77"/>
  <c r="CW77"/>
  <c r="CX77"/>
  <c r="CV78"/>
  <c r="CW78"/>
  <c r="CX78"/>
  <c r="CV79"/>
  <c r="CW79"/>
  <c r="CX79"/>
  <c r="CV80"/>
  <c r="CW80"/>
  <c r="CX80"/>
  <c r="CV81"/>
  <c r="CW81"/>
  <c r="CX81"/>
  <c r="CV82"/>
  <c r="CW82"/>
  <c r="CX82"/>
  <c r="CV83"/>
  <c r="CW83"/>
  <c r="CX83"/>
  <c r="CV84"/>
  <c r="CW84"/>
  <c r="CX84"/>
  <c r="CV85"/>
  <c r="CW85"/>
  <c r="CX85"/>
  <c r="CV86"/>
  <c r="CW86"/>
  <c r="CX86"/>
  <c r="CV87"/>
  <c r="CW87"/>
  <c r="CX87"/>
  <c r="CV88"/>
  <c r="CW88"/>
  <c r="CX88"/>
  <c r="CV89"/>
  <c r="CW89"/>
  <c r="CX89"/>
  <c r="CV90"/>
  <c r="CW90"/>
  <c r="CX90"/>
  <c r="CV91"/>
  <c r="CW91"/>
  <c r="CX91"/>
  <c r="CV92"/>
  <c r="CW92"/>
  <c r="CX92"/>
  <c r="CV93"/>
  <c r="CW93"/>
  <c r="CX93"/>
  <c r="CV94"/>
  <c r="CW94"/>
  <c r="CX94"/>
  <c r="CV95"/>
  <c r="CW95"/>
  <c r="CX95"/>
  <c r="CV96"/>
  <c r="CW96"/>
  <c r="CX96"/>
  <c r="CV97"/>
  <c r="CW97"/>
  <c r="CX97"/>
  <c r="CV98"/>
  <c r="CW98"/>
  <c r="CX98"/>
  <c r="CV99"/>
  <c r="CW99"/>
  <c r="CX99"/>
  <c r="CV100"/>
  <c r="CW100"/>
  <c r="CX100"/>
  <c r="CV101"/>
  <c r="CW101"/>
  <c r="CX101"/>
  <c r="CV102"/>
  <c r="CW102"/>
  <c r="CX102"/>
  <c r="CV103"/>
  <c r="CW103"/>
  <c r="CX103"/>
  <c r="CV104"/>
  <c r="CW104"/>
  <c r="CX104"/>
  <c r="CV105"/>
  <c r="CW105"/>
  <c r="CX105"/>
  <c r="CV106"/>
  <c r="CW106"/>
  <c r="CX106"/>
  <c r="CV107"/>
  <c r="CW107"/>
  <c r="CX107"/>
  <c r="CV108"/>
  <c r="CW108"/>
  <c r="CX108"/>
  <c r="CV109"/>
  <c r="CW109"/>
  <c r="CX109"/>
  <c r="CV110"/>
  <c r="CW110"/>
  <c r="CX110"/>
  <c r="CV111"/>
  <c r="CW111"/>
  <c r="CX111"/>
  <c r="CV112"/>
  <c r="CW112"/>
  <c r="CX112"/>
  <c r="CV113"/>
  <c r="CW113"/>
  <c r="CX113"/>
  <c r="CV114"/>
  <c r="CW114"/>
  <c r="CX114"/>
  <c r="CV115"/>
  <c r="CW115"/>
  <c r="CX115"/>
  <c r="CV116"/>
  <c r="CW116"/>
  <c r="CX116"/>
  <c r="CV117"/>
  <c r="CW117"/>
  <c r="CX117"/>
  <c r="CV118"/>
  <c r="CW118"/>
  <c r="CX118"/>
  <c r="CV119"/>
  <c r="CW119"/>
  <c r="CX119"/>
  <c r="CV120"/>
  <c r="CW120"/>
  <c r="CX120"/>
  <c r="CV121"/>
  <c r="CW121"/>
  <c r="CX121"/>
  <c r="CV122"/>
  <c r="CW122"/>
  <c r="CX122"/>
  <c r="CV123"/>
  <c r="CW123"/>
  <c r="CX123"/>
  <c r="CV124"/>
  <c r="CW124"/>
  <c r="CX124"/>
  <c r="CV125"/>
  <c r="CW125"/>
  <c r="CX125"/>
  <c r="CV126"/>
  <c r="CW126"/>
  <c r="CX126"/>
  <c r="CV127"/>
  <c r="CW127"/>
  <c r="CX127"/>
  <c r="CV2"/>
  <c r="CW2"/>
  <c r="CX2"/>
  <c r="CU3"/>
  <c r="CU4"/>
  <c r="CU5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8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U91"/>
  <c r="CU92"/>
  <c r="CU93"/>
  <c r="CU94"/>
  <c r="CU95"/>
  <c r="CU96"/>
  <c r="CU97"/>
  <c r="CU98"/>
  <c r="CU99"/>
  <c r="CU100"/>
  <c r="CU101"/>
  <c r="CU102"/>
  <c r="CU103"/>
  <c r="CU104"/>
  <c r="CU105"/>
  <c r="CU106"/>
  <c r="CU107"/>
  <c r="CU108"/>
  <c r="CU109"/>
  <c r="CU110"/>
  <c r="CU111"/>
  <c r="CU112"/>
  <c r="CU113"/>
  <c r="CU114"/>
  <c r="CU115"/>
  <c r="CU116"/>
  <c r="CU117"/>
  <c r="CU118"/>
  <c r="CU119"/>
  <c r="CU120"/>
  <c r="CU121"/>
  <c r="CU122"/>
  <c r="CU123"/>
  <c r="CU124"/>
  <c r="CU125"/>
  <c r="CU126"/>
  <c r="CU127"/>
  <c r="CU2"/>
  <c r="CN127"/>
  <c r="CM127"/>
  <c r="CL127"/>
  <c r="CK127"/>
  <c r="CJ127"/>
  <c r="CH127"/>
  <c r="CG127"/>
  <c r="CF127"/>
  <c r="CE127"/>
  <c r="CD127"/>
  <c r="CB127"/>
  <c r="CA127"/>
  <c r="BZ127"/>
  <c r="BY127"/>
  <c r="BX127"/>
  <c r="BV127"/>
  <c r="BU127"/>
  <c r="BT127"/>
  <c r="BS127"/>
  <c r="BK127"/>
  <c r="BJ127"/>
  <c r="BI127"/>
  <c r="BH127"/>
  <c r="BG127"/>
  <c r="BF127"/>
  <c r="BE127"/>
  <c r="BD127"/>
  <c r="BC127"/>
  <c r="BB127"/>
  <c r="BA127"/>
  <c r="AZ127"/>
  <c r="AX127"/>
  <c r="AW127"/>
  <c r="AV127"/>
  <c r="AU127"/>
  <c r="AS127"/>
  <c r="AR127"/>
  <c r="AQ127"/>
  <c r="AP127"/>
  <c r="AN127"/>
  <c r="AM127"/>
  <c r="AL127"/>
  <c r="AK127"/>
  <c r="AI127"/>
  <c r="AH127"/>
  <c r="AG127"/>
  <c r="AF127"/>
  <c r="AD127"/>
  <c r="AC127"/>
  <c r="AB127"/>
  <c r="AA127"/>
  <c r="Y127"/>
  <c r="X127"/>
  <c r="W127"/>
  <c r="V127"/>
  <c r="T127"/>
  <c r="S127"/>
  <c r="R127"/>
  <c r="Q127"/>
  <c r="O127"/>
  <c r="N127"/>
  <c r="M127"/>
  <c r="L127"/>
  <c r="CN126"/>
  <c r="CM126"/>
  <c r="CL126"/>
  <c r="CK126"/>
  <c r="CJ126"/>
  <c r="CH126"/>
  <c r="CG126"/>
  <c r="CF126"/>
  <c r="CE126"/>
  <c r="CD126"/>
  <c r="CB126"/>
  <c r="CA126"/>
  <c r="BZ126"/>
  <c r="BY126"/>
  <c r="BX126"/>
  <c r="BV126"/>
  <c r="BU126"/>
  <c r="BT126"/>
  <c r="BS126"/>
  <c r="BK126"/>
  <c r="BJ126"/>
  <c r="BI126"/>
  <c r="BH126"/>
  <c r="BG126"/>
  <c r="BF126"/>
  <c r="BE126"/>
  <c r="BD126"/>
  <c r="BC126"/>
  <c r="BB126"/>
  <c r="BA126"/>
  <c r="AZ126"/>
  <c r="AX126"/>
  <c r="AW126"/>
  <c r="AV126"/>
  <c r="AU126"/>
  <c r="AS126"/>
  <c r="AR126"/>
  <c r="AQ126"/>
  <c r="AP126"/>
  <c r="AN126"/>
  <c r="AM126"/>
  <c r="AL126"/>
  <c r="AK126"/>
  <c r="AI126"/>
  <c r="AH126"/>
  <c r="AG126"/>
  <c r="AF126"/>
  <c r="AD126"/>
  <c r="AC126"/>
  <c r="AB126"/>
  <c r="AA126"/>
  <c r="Y126"/>
  <c r="X126"/>
  <c r="W126"/>
  <c r="V126"/>
  <c r="T126"/>
  <c r="S126"/>
  <c r="R126"/>
  <c r="Q126"/>
  <c r="O126"/>
  <c r="N126"/>
  <c r="M126"/>
  <c r="L126"/>
  <c r="CN125"/>
  <c r="CM125"/>
  <c r="CL125"/>
  <c r="CK125"/>
  <c r="CJ125"/>
  <c r="CH125"/>
  <c r="CG125"/>
  <c r="CF125"/>
  <c r="CE125"/>
  <c r="CD125"/>
  <c r="CB125"/>
  <c r="CA125"/>
  <c r="BZ125"/>
  <c r="BY125"/>
  <c r="BX125"/>
  <c r="BV125"/>
  <c r="BU125"/>
  <c r="BT125"/>
  <c r="BS125"/>
  <c r="BK125"/>
  <c r="BJ125"/>
  <c r="BI125"/>
  <c r="BH125"/>
  <c r="BG125"/>
  <c r="BF125"/>
  <c r="BE125"/>
  <c r="BD125"/>
  <c r="BC125"/>
  <c r="BB125"/>
  <c r="BA125"/>
  <c r="AZ125"/>
  <c r="AX125"/>
  <c r="AW125"/>
  <c r="AV125"/>
  <c r="AU125"/>
  <c r="AS125"/>
  <c r="AR125"/>
  <c r="AQ125"/>
  <c r="AP125"/>
  <c r="AN125"/>
  <c r="AM125"/>
  <c r="AL125"/>
  <c r="AK125"/>
  <c r="AI125"/>
  <c r="AH125"/>
  <c r="AG125"/>
  <c r="AF125"/>
  <c r="AD125"/>
  <c r="AC125"/>
  <c r="AB125"/>
  <c r="AA125"/>
  <c r="Y125"/>
  <c r="X125"/>
  <c r="W125"/>
  <c r="V125"/>
  <c r="T125"/>
  <c r="S125"/>
  <c r="R125"/>
  <c r="Q125"/>
  <c r="O125"/>
  <c r="N125"/>
  <c r="M125"/>
  <c r="L125"/>
  <c r="CN124"/>
  <c r="CM124"/>
  <c r="CL124"/>
  <c r="CK124"/>
  <c r="CJ124"/>
  <c r="CH124"/>
  <c r="CG124"/>
  <c r="CF124"/>
  <c r="CE124"/>
  <c r="CD124"/>
  <c r="CB124"/>
  <c r="CA124"/>
  <c r="BZ124"/>
  <c r="BY124"/>
  <c r="BX124"/>
  <c r="BV124"/>
  <c r="BU124"/>
  <c r="BT124"/>
  <c r="BS124"/>
  <c r="BK124"/>
  <c r="BJ124"/>
  <c r="BI124"/>
  <c r="BH124"/>
  <c r="BG124"/>
  <c r="BF124"/>
  <c r="BE124"/>
  <c r="BD124"/>
  <c r="BC124"/>
  <c r="BB124"/>
  <c r="BA124"/>
  <c r="AZ124"/>
  <c r="AX124"/>
  <c r="AW124"/>
  <c r="AV124"/>
  <c r="AU124"/>
  <c r="AS124"/>
  <c r="AR124"/>
  <c r="AQ124"/>
  <c r="AP124"/>
  <c r="AN124"/>
  <c r="AM124"/>
  <c r="AL124"/>
  <c r="AK124"/>
  <c r="AI124"/>
  <c r="AH124"/>
  <c r="AG124"/>
  <c r="AF124"/>
  <c r="AD124"/>
  <c r="AC124"/>
  <c r="AB124"/>
  <c r="AA124"/>
  <c r="Y124"/>
  <c r="X124"/>
  <c r="W124"/>
  <c r="V124"/>
  <c r="T124"/>
  <c r="S124"/>
  <c r="R124"/>
  <c r="Q124"/>
  <c r="O124"/>
  <c r="N124"/>
  <c r="M124"/>
  <c r="L124"/>
  <c r="CN123"/>
  <c r="CM123"/>
  <c r="CL123"/>
  <c r="CK123"/>
  <c r="CJ123"/>
  <c r="CH123"/>
  <c r="CG123"/>
  <c r="CF123"/>
  <c r="CE123"/>
  <c r="CD123"/>
  <c r="CB123"/>
  <c r="CA123"/>
  <c r="BZ123"/>
  <c r="BY123"/>
  <c r="BX123"/>
  <c r="BV123"/>
  <c r="BU123"/>
  <c r="BT123"/>
  <c r="BS123"/>
  <c r="BK123"/>
  <c r="BJ123"/>
  <c r="BI123"/>
  <c r="BH123"/>
  <c r="BG123"/>
  <c r="BF123"/>
  <c r="BE123"/>
  <c r="BD123"/>
  <c r="BC123"/>
  <c r="BB123"/>
  <c r="BA123"/>
  <c r="AZ123"/>
  <c r="AX123"/>
  <c r="AW123"/>
  <c r="AV123"/>
  <c r="AU123"/>
  <c r="AS123"/>
  <c r="AR123"/>
  <c r="AQ123"/>
  <c r="AP123"/>
  <c r="AN123"/>
  <c r="AM123"/>
  <c r="AL123"/>
  <c r="AK123"/>
  <c r="AI123"/>
  <c r="AH123"/>
  <c r="AG123"/>
  <c r="AF123"/>
  <c r="AD123"/>
  <c r="AC123"/>
  <c r="AB123"/>
  <c r="AA123"/>
  <c r="Y123"/>
  <c r="X123"/>
  <c r="W123"/>
  <c r="V123"/>
  <c r="T123"/>
  <c r="S123"/>
  <c r="R123"/>
  <c r="Q123"/>
  <c r="O123"/>
  <c r="N123"/>
  <c r="M123"/>
  <c r="L123"/>
  <c r="CN122"/>
  <c r="CM122"/>
  <c r="CL122"/>
  <c r="CK122"/>
  <c r="CJ122"/>
  <c r="CH122"/>
  <c r="CG122"/>
  <c r="CF122"/>
  <c r="CE122"/>
  <c r="CD122"/>
  <c r="CB122"/>
  <c r="CA122"/>
  <c r="BZ122"/>
  <c r="BY122"/>
  <c r="BX122"/>
  <c r="BV122"/>
  <c r="BU122"/>
  <c r="BT122"/>
  <c r="BS122"/>
  <c r="BK122"/>
  <c r="BJ122"/>
  <c r="BI122"/>
  <c r="BH122"/>
  <c r="BG122"/>
  <c r="BF122"/>
  <c r="BE122"/>
  <c r="BD122"/>
  <c r="BC122"/>
  <c r="BB122"/>
  <c r="BA122"/>
  <c r="AZ122"/>
  <c r="AX122"/>
  <c r="AW122"/>
  <c r="AV122"/>
  <c r="AU122"/>
  <c r="AS122"/>
  <c r="AR122"/>
  <c r="AQ122"/>
  <c r="AP122"/>
  <c r="AN122"/>
  <c r="AM122"/>
  <c r="AL122"/>
  <c r="AK122"/>
  <c r="AI122"/>
  <c r="AH122"/>
  <c r="AG122"/>
  <c r="AF122"/>
  <c r="AD122"/>
  <c r="AC122"/>
  <c r="AB122"/>
  <c r="AA122"/>
  <c r="Y122"/>
  <c r="X122"/>
  <c r="W122"/>
  <c r="V122"/>
  <c r="T122"/>
  <c r="S122"/>
  <c r="R122"/>
  <c r="Q122"/>
  <c r="O122"/>
  <c r="N122"/>
  <c r="M122"/>
  <c r="L122"/>
  <c r="CN121"/>
  <c r="CM121"/>
  <c r="CL121"/>
  <c r="CK121"/>
  <c r="CJ121"/>
  <c r="CH121"/>
  <c r="CG121"/>
  <c r="CF121"/>
  <c r="CE121"/>
  <c r="CD121"/>
  <c r="CB121"/>
  <c r="CA121"/>
  <c r="BZ121"/>
  <c r="BY121"/>
  <c r="BX121"/>
  <c r="BV121"/>
  <c r="BU121"/>
  <c r="BT121"/>
  <c r="BS121"/>
  <c r="BK121"/>
  <c r="BJ121"/>
  <c r="BI121"/>
  <c r="BH121"/>
  <c r="BG121"/>
  <c r="BF121"/>
  <c r="BE121"/>
  <c r="BD121"/>
  <c r="BC121"/>
  <c r="BB121"/>
  <c r="BA121"/>
  <c r="AZ121"/>
  <c r="AX121"/>
  <c r="AW121"/>
  <c r="AV121"/>
  <c r="AU121"/>
  <c r="AS121"/>
  <c r="AR121"/>
  <c r="AQ121"/>
  <c r="AP121"/>
  <c r="AN121"/>
  <c r="AM121"/>
  <c r="AL121"/>
  <c r="AK121"/>
  <c r="AI121"/>
  <c r="AH121"/>
  <c r="AG121"/>
  <c r="AF121"/>
  <c r="AD121"/>
  <c r="AC121"/>
  <c r="AB121"/>
  <c r="AA121"/>
  <c r="Y121"/>
  <c r="X121"/>
  <c r="W121"/>
  <c r="V121"/>
  <c r="T121"/>
  <c r="S121"/>
  <c r="R121"/>
  <c r="Q121"/>
  <c r="O121"/>
  <c r="N121"/>
  <c r="M121"/>
  <c r="L121"/>
  <c r="CN120"/>
  <c r="CM120"/>
  <c r="CL120"/>
  <c r="CK120"/>
  <c r="CJ120"/>
  <c r="CH120"/>
  <c r="CG120"/>
  <c r="CF120"/>
  <c r="CE120"/>
  <c r="CD120"/>
  <c r="CB120"/>
  <c r="CA120"/>
  <c r="BZ120"/>
  <c r="BY120"/>
  <c r="BX120"/>
  <c r="BV120"/>
  <c r="BU120"/>
  <c r="BT120"/>
  <c r="BS120"/>
  <c r="BK120"/>
  <c r="BJ120"/>
  <c r="BI120"/>
  <c r="BH120"/>
  <c r="BG120"/>
  <c r="BF120"/>
  <c r="BE120"/>
  <c r="BD120"/>
  <c r="BC120"/>
  <c r="BB120"/>
  <c r="BA120"/>
  <c r="AZ120"/>
  <c r="AX120"/>
  <c r="AW120"/>
  <c r="AV120"/>
  <c r="AU120"/>
  <c r="AS120"/>
  <c r="AR120"/>
  <c r="AQ120"/>
  <c r="AP120"/>
  <c r="AN120"/>
  <c r="AM120"/>
  <c r="AL120"/>
  <c r="AK120"/>
  <c r="AI120"/>
  <c r="AH120"/>
  <c r="AG120"/>
  <c r="AF120"/>
  <c r="AD120"/>
  <c r="AC120"/>
  <c r="AB120"/>
  <c r="AA120"/>
  <c r="Y120"/>
  <c r="X120"/>
  <c r="W120"/>
  <c r="V120"/>
  <c r="T120"/>
  <c r="S120"/>
  <c r="R120"/>
  <c r="Q120"/>
  <c r="O120"/>
  <c r="N120"/>
  <c r="M120"/>
  <c r="L120"/>
  <c r="CN119"/>
  <c r="CM119"/>
  <c r="CL119"/>
  <c r="CK119"/>
  <c r="CJ119"/>
  <c r="CH119"/>
  <c r="CG119"/>
  <c r="CF119"/>
  <c r="CE119"/>
  <c r="CD119"/>
  <c r="CB119"/>
  <c r="CA119"/>
  <c r="BZ119"/>
  <c r="BY119"/>
  <c r="BX119"/>
  <c r="BV119"/>
  <c r="BU119"/>
  <c r="BT119"/>
  <c r="BS119"/>
  <c r="BK119"/>
  <c r="BJ119"/>
  <c r="BI119"/>
  <c r="BH119"/>
  <c r="BG119"/>
  <c r="BF119"/>
  <c r="BE119"/>
  <c r="BD119"/>
  <c r="BC119"/>
  <c r="BB119"/>
  <c r="BA119"/>
  <c r="AZ119"/>
  <c r="AX119"/>
  <c r="AW119"/>
  <c r="AV119"/>
  <c r="AU119"/>
  <c r="AS119"/>
  <c r="AR119"/>
  <c r="AQ119"/>
  <c r="AP119"/>
  <c r="AN119"/>
  <c r="AM119"/>
  <c r="AL119"/>
  <c r="AK119"/>
  <c r="AI119"/>
  <c r="AH119"/>
  <c r="AG119"/>
  <c r="AF119"/>
  <c r="AD119"/>
  <c r="AC119"/>
  <c r="AB119"/>
  <c r="AA119"/>
  <c r="Y119"/>
  <c r="X119"/>
  <c r="W119"/>
  <c r="V119"/>
  <c r="T119"/>
  <c r="S119"/>
  <c r="R119"/>
  <c r="Q119"/>
  <c r="O119"/>
  <c r="N119"/>
  <c r="M119"/>
  <c r="L119"/>
  <c r="CN118"/>
  <c r="CM118"/>
  <c r="CL118"/>
  <c r="CK118"/>
  <c r="CJ118"/>
  <c r="CH118"/>
  <c r="CG118"/>
  <c r="CF118"/>
  <c r="CE118"/>
  <c r="CD118"/>
  <c r="CB118"/>
  <c r="CA118"/>
  <c r="BZ118"/>
  <c r="BY118"/>
  <c r="BX118"/>
  <c r="BV118"/>
  <c r="BU118"/>
  <c r="BT118"/>
  <c r="BS118"/>
  <c r="BK118"/>
  <c r="BJ118"/>
  <c r="BI118"/>
  <c r="BH118"/>
  <c r="BG118"/>
  <c r="BF118"/>
  <c r="BE118"/>
  <c r="BD118"/>
  <c r="BC118"/>
  <c r="BB118"/>
  <c r="BA118"/>
  <c r="AZ118"/>
  <c r="AX118"/>
  <c r="AW118"/>
  <c r="AV118"/>
  <c r="AU118"/>
  <c r="AS118"/>
  <c r="AR118"/>
  <c r="AQ118"/>
  <c r="AP118"/>
  <c r="AN118"/>
  <c r="AM118"/>
  <c r="AL118"/>
  <c r="AK118"/>
  <c r="AI118"/>
  <c r="AH118"/>
  <c r="AG118"/>
  <c r="AF118"/>
  <c r="AD118"/>
  <c r="AC118"/>
  <c r="AB118"/>
  <c r="AA118"/>
  <c r="Y118"/>
  <c r="X118"/>
  <c r="W118"/>
  <c r="V118"/>
  <c r="T118"/>
  <c r="S118"/>
  <c r="R118"/>
  <c r="Q118"/>
  <c r="O118"/>
  <c r="N118"/>
  <c r="M118"/>
  <c r="L118"/>
  <c r="CN117"/>
  <c r="CM117"/>
  <c r="CL117"/>
  <c r="CK117"/>
  <c r="CJ117"/>
  <c r="CH117"/>
  <c r="CG117"/>
  <c r="CF117"/>
  <c r="CE117"/>
  <c r="CD117"/>
  <c r="CB117"/>
  <c r="CA117"/>
  <c r="BZ117"/>
  <c r="BY117"/>
  <c r="BX117"/>
  <c r="BV117"/>
  <c r="BU117"/>
  <c r="BT117"/>
  <c r="BS117"/>
  <c r="BK117"/>
  <c r="BJ117"/>
  <c r="BI117"/>
  <c r="BH117"/>
  <c r="BG117"/>
  <c r="BF117"/>
  <c r="BE117"/>
  <c r="BD117"/>
  <c r="BC117"/>
  <c r="BB117"/>
  <c r="BA117"/>
  <c r="AZ117"/>
  <c r="AX117"/>
  <c r="AW117"/>
  <c r="AV117"/>
  <c r="AU117"/>
  <c r="AS117"/>
  <c r="AR117"/>
  <c r="AQ117"/>
  <c r="AP117"/>
  <c r="AN117"/>
  <c r="AM117"/>
  <c r="AL117"/>
  <c r="AK117"/>
  <c r="AI117"/>
  <c r="AH117"/>
  <c r="AG117"/>
  <c r="AF117"/>
  <c r="AD117"/>
  <c r="AC117"/>
  <c r="AB117"/>
  <c r="AA117"/>
  <c r="Y117"/>
  <c r="X117"/>
  <c r="W117"/>
  <c r="V117"/>
  <c r="T117"/>
  <c r="S117"/>
  <c r="R117"/>
  <c r="Q117"/>
  <c r="O117"/>
  <c r="N117"/>
  <c r="M117"/>
  <c r="L117"/>
  <c r="CN116"/>
  <c r="CM116"/>
  <c r="CL116"/>
  <c r="CK116"/>
  <c r="CJ116"/>
  <c r="CH116"/>
  <c r="CG116"/>
  <c r="CF116"/>
  <c r="CE116"/>
  <c r="CD116"/>
  <c r="CB116"/>
  <c r="CA116"/>
  <c r="BZ116"/>
  <c r="BY116"/>
  <c r="BX116"/>
  <c r="BV116"/>
  <c r="BU116"/>
  <c r="BT116"/>
  <c r="BS116"/>
  <c r="BK116"/>
  <c r="BJ116"/>
  <c r="BI116"/>
  <c r="BH116"/>
  <c r="BG116"/>
  <c r="BF116"/>
  <c r="BE116"/>
  <c r="BD116"/>
  <c r="BC116"/>
  <c r="BB116"/>
  <c r="BA116"/>
  <c r="AZ116"/>
  <c r="AX116"/>
  <c r="AW116"/>
  <c r="AV116"/>
  <c r="AU116"/>
  <c r="AS116"/>
  <c r="AR116"/>
  <c r="AQ116"/>
  <c r="AP116"/>
  <c r="AN116"/>
  <c r="AM116"/>
  <c r="AL116"/>
  <c r="AK116"/>
  <c r="AI116"/>
  <c r="AH116"/>
  <c r="AG116"/>
  <c r="AF116"/>
  <c r="AD116"/>
  <c r="AC116"/>
  <c r="AB116"/>
  <c r="AA116"/>
  <c r="Y116"/>
  <c r="X116"/>
  <c r="W116"/>
  <c r="V116"/>
  <c r="T116"/>
  <c r="S116"/>
  <c r="R116"/>
  <c r="Q116"/>
  <c r="O116"/>
  <c r="N116"/>
  <c r="M116"/>
  <c r="L116"/>
  <c r="CN115"/>
  <c r="CM115"/>
  <c r="CL115"/>
  <c r="CK115"/>
  <c r="CJ115"/>
  <c r="CH115"/>
  <c r="CG115"/>
  <c r="CF115"/>
  <c r="CE115"/>
  <c r="CD115"/>
  <c r="CB115"/>
  <c r="CA115"/>
  <c r="BZ115"/>
  <c r="BY115"/>
  <c r="BX115"/>
  <c r="BV115"/>
  <c r="BU115"/>
  <c r="BT115"/>
  <c r="BS115"/>
  <c r="BK115"/>
  <c r="BJ115"/>
  <c r="BI115"/>
  <c r="BH115"/>
  <c r="BG115"/>
  <c r="BF115"/>
  <c r="BE115"/>
  <c r="BD115"/>
  <c r="BC115"/>
  <c r="BB115"/>
  <c r="BA115"/>
  <c r="AZ115"/>
  <c r="AX115"/>
  <c r="AW115"/>
  <c r="AV115"/>
  <c r="AU115"/>
  <c r="AS115"/>
  <c r="AR115"/>
  <c r="AQ115"/>
  <c r="AP115"/>
  <c r="AN115"/>
  <c r="AM115"/>
  <c r="AL115"/>
  <c r="AK115"/>
  <c r="AI115"/>
  <c r="AH115"/>
  <c r="AG115"/>
  <c r="AF115"/>
  <c r="AD115"/>
  <c r="AC115"/>
  <c r="AB115"/>
  <c r="AA115"/>
  <c r="Y115"/>
  <c r="X115"/>
  <c r="W115"/>
  <c r="V115"/>
  <c r="T115"/>
  <c r="S115"/>
  <c r="R115"/>
  <c r="Q115"/>
  <c r="O115"/>
  <c r="N115"/>
  <c r="M115"/>
  <c r="L115"/>
  <c r="CN114"/>
  <c r="CM114"/>
  <c r="CL114"/>
  <c r="CK114"/>
  <c r="CJ114"/>
  <c r="CH114"/>
  <c r="CG114"/>
  <c r="CF114"/>
  <c r="CE114"/>
  <c r="CD114"/>
  <c r="CB114"/>
  <c r="CA114"/>
  <c r="BZ114"/>
  <c r="BY114"/>
  <c r="BX114"/>
  <c r="BV114"/>
  <c r="BU114"/>
  <c r="BT114"/>
  <c r="BS114"/>
  <c r="BK114"/>
  <c r="BJ114"/>
  <c r="BI114"/>
  <c r="BH114"/>
  <c r="BG114"/>
  <c r="BF114"/>
  <c r="BE114"/>
  <c r="BD114"/>
  <c r="BC114"/>
  <c r="BB114"/>
  <c r="BA114"/>
  <c r="AZ114"/>
  <c r="AX114"/>
  <c r="AW114"/>
  <c r="AV114"/>
  <c r="AU114"/>
  <c r="AS114"/>
  <c r="AR114"/>
  <c r="AQ114"/>
  <c r="AP114"/>
  <c r="AN114"/>
  <c r="AM114"/>
  <c r="AL114"/>
  <c r="AK114"/>
  <c r="AI114"/>
  <c r="AH114"/>
  <c r="AG114"/>
  <c r="AF114"/>
  <c r="AD114"/>
  <c r="AC114"/>
  <c r="AB114"/>
  <c r="AA114"/>
  <c r="Y114"/>
  <c r="X114"/>
  <c r="W114"/>
  <c r="V114"/>
  <c r="T114"/>
  <c r="S114"/>
  <c r="R114"/>
  <c r="Q114"/>
  <c r="O114"/>
  <c r="N114"/>
  <c r="M114"/>
  <c r="L114"/>
  <c r="CN113"/>
  <c r="CM113"/>
  <c r="CL113"/>
  <c r="CK113"/>
  <c r="CJ113"/>
  <c r="CH113"/>
  <c r="CG113"/>
  <c r="CF113"/>
  <c r="CE113"/>
  <c r="CD113"/>
  <c r="CB113"/>
  <c r="CA113"/>
  <c r="BZ113"/>
  <c r="BY113"/>
  <c r="BX113"/>
  <c r="BV113"/>
  <c r="BU113"/>
  <c r="BT113"/>
  <c r="BS113"/>
  <c r="BK113"/>
  <c r="BJ113"/>
  <c r="BI113"/>
  <c r="BH113"/>
  <c r="BG113"/>
  <c r="BF113"/>
  <c r="BE113"/>
  <c r="BD113"/>
  <c r="BC113"/>
  <c r="BB113"/>
  <c r="BA113"/>
  <c r="AZ113"/>
  <c r="AX113"/>
  <c r="AW113"/>
  <c r="AV113"/>
  <c r="AU113"/>
  <c r="AS113"/>
  <c r="AR113"/>
  <c r="AQ113"/>
  <c r="AP113"/>
  <c r="AN113"/>
  <c r="AM113"/>
  <c r="AL113"/>
  <c r="AK113"/>
  <c r="AI113"/>
  <c r="AH113"/>
  <c r="AG113"/>
  <c r="AF113"/>
  <c r="AD113"/>
  <c r="AC113"/>
  <c r="AB113"/>
  <c r="AA113"/>
  <c r="Y113"/>
  <c r="X113"/>
  <c r="W113"/>
  <c r="V113"/>
  <c r="T113"/>
  <c r="S113"/>
  <c r="R113"/>
  <c r="Q113"/>
  <c r="O113"/>
  <c r="N113"/>
  <c r="M113"/>
  <c r="L113"/>
  <c r="CN112"/>
  <c r="CM112"/>
  <c r="CL112"/>
  <c r="CK112"/>
  <c r="CJ112"/>
  <c r="CH112"/>
  <c r="CG112"/>
  <c r="CF112"/>
  <c r="CE112"/>
  <c r="CD112"/>
  <c r="CB112"/>
  <c r="CA112"/>
  <c r="BZ112"/>
  <c r="BY112"/>
  <c r="BX112"/>
  <c r="BV112"/>
  <c r="BU112"/>
  <c r="BT112"/>
  <c r="BS112"/>
  <c r="BK112"/>
  <c r="BJ112"/>
  <c r="BI112"/>
  <c r="BH112"/>
  <c r="BG112"/>
  <c r="BF112"/>
  <c r="BE112"/>
  <c r="BD112"/>
  <c r="BC112"/>
  <c r="BB112"/>
  <c r="BA112"/>
  <c r="AZ112"/>
  <c r="AX112"/>
  <c r="AW112"/>
  <c r="AV112"/>
  <c r="AU112"/>
  <c r="AS112"/>
  <c r="AR112"/>
  <c r="AQ112"/>
  <c r="AP112"/>
  <c r="AN112"/>
  <c r="AM112"/>
  <c r="AL112"/>
  <c r="AK112"/>
  <c r="AI112"/>
  <c r="AH112"/>
  <c r="AG112"/>
  <c r="AF112"/>
  <c r="AD112"/>
  <c r="AC112"/>
  <c r="AB112"/>
  <c r="AA112"/>
  <c r="Y112"/>
  <c r="X112"/>
  <c r="W112"/>
  <c r="V112"/>
  <c r="T112"/>
  <c r="S112"/>
  <c r="R112"/>
  <c r="Q112"/>
  <c r="O112"/>
  <c r="N112"/>
  <c r="M112"/>
  <c r="L112"/>
  <c r="CN111"/>
  <c r="CM111"/>
  <c r="CL111"/>
  <c r="CK111"/>
  <c r="CJ111"/>
  <c r="CH111"/>
  <c r="CG111"/>
  <c r="CF111"/>
  <c r="CE111"/>
  <c r="CD111"/>
  <c r="CB111"/>
  <c r="CA111"/>
  <c r="BZ111"/>
  <c r="BY111"/>
  <c r="BX111"/>
  <c r="BV111"/>
  <c r="BU111"/>
  <c r="BT111"/>
  <c r="BS111"/>
  <c r="BK111"/>
  <c r="BJ111"/>
  <c r="BI111"/>
  <c r="BH111"/>
  <c r="BG111"/>
  <c r="BF111"/>
  <c r="BE111"/>
  <c r="BD111"/>
  <c r="BC111"/>
  <c r="BB111"/>
  <c r="BA111"/>
  <c r="AZ111"/>
  <c r="AX111"/>
  <c r="AW111"/>
  <c r="AV111"/>
  <c r="AU111"/>
  <c r="AS111"/>
  <c r="AR111"/>
  <c r="AQ111"/>
  <c r="AP111"/>
  <c r="AN111"/>
  <c r="AM111"/>
  <c r="AL111"/>
  <c r="AK111"/>
  <c r="AI111"/>
  <c r="AH111"/>
  <c r="AG111"/>
  <c r="AF111"/>
  <c r="AD111"/>
  <c r="AC111"/>
  <c r="AB111"/>
  <c r="AA111"/>
  <c r="Y111"/>
  <c r="X111"/>
  <c r="W111"/>
  <c r="V111"/>
  <c r="T111"/>
  <c r="S111"/>
  <c r="R111"/>
  <c r="Q111"/>
  <c r="O111"/>
  <c r="N111"/>
  <c r="M111"/>
  <c r="L111"/>
  <c r="CN110"/>
  <c r="CM110"/>
  <c r="CL110"/>
  <c r="CK110"/>
  <c r="CJ110"/>
  <c r="CH110"/>
  <c r="CG110"/>
  <c r="CF110"/>
  <c r="CE110"/>
  <c r="CD110"/>
  <c r="CB110"/>
  <c r="CA110"/>
  <c r="BZ110"/>
  <c r="BY110"/>
  <c r="BX110"/>
  <c r="BV110"/>
  <c r="BU110"/>
  <c r="BT110"/>
  <c r="BS110"/>
  <c r="BK110"/>
  <c r="BJ110"/>
  <c r="BI110"/>
  <c r="BH110"/>
  <c r="BG110"/>
  <c r="BF110"/>
  <c r="BE110"/>
  <c r="BD110"/>
  <c r="BC110"/>
  <c r="BB110"/>
  <c r="BA110"/>
  <c r="AZ110"/>
  <c r="AX110"/>
  <c r="AW110"/>
  <c r="AV110"/>
  <c r="AU110"/>
  <c r="AS110"/>
  <c r="AR110"/>
  <c r="AQ110"/>
  <c r="AP110"/>
  <c r="AN110"/>
  <c r="AM110"/>
  <c r="AL110"/>
  <c r="AK110"/>
  <c r="AI110"/>
  <c r="AH110"/>
  <c r="AG110"/>
  <c r="AF110"/>
  <c r="AD110"/>
  <c r="AC110"/>
  <c r="AB110"/>
  <c r="AA110"/>
  <c r="Y110"/>
  <c r="X110"/>
  <c r="W110"/>
  <c r="V110"/>
  <c r="T110"/>
  <c r="S110"/>
  <c r="R110"/>
  <c r="Q110"/>
  <c r="O110"/>
  <c r="N110"/>
  <c r="M110"/>
  <c r="L110"/>
  <c r="CN91"/>
  <c r="CM91"/>
  <c r="CL91"/>
  <c r="CK91"/>
  <c r="CJ91"/>
  <c r="CH91"/>
  <c r="CG91"/>
  <c r="CF91"/>
  <c r="CE91"/>
  <c r="CD91"/>
  <c r="CB91"/>
  <c r="CA91"/>
  <c r="BZ91"/>
  <c r="BY91"/>
  <c r="BX91"/>
  <c r="BV91"/>
  <c r="BU91"/>
  <c r="BT91"/>
  <c r="BS91"/>
  <c r="BK91"/>
  <c r="BJ91"/>
  <c r="BI91"/>
  <c r="BH91"/>
  <c r="BG91"/>
  <c r="BF91"/>
  <c r="BE91"/>
  <c r="BD91"/>
  <c r="BC91"/>
  <c r="BB91"/>
  <c r="BA91"/>
  <c r="AZ91"/>
  <c r="AX91"/>
  <c r="AW91"/>
  <c r="AV91"/>
  <c r="AU91"/>
  <c r="AS91"/>
  <c r="AR91"/>
  <c r="AQ91"/>
  <c r="AP91"/>
  <c r="AN91"/>
  <c r="AM91"/>
  <c r="AL91"/>
  <c r="AK91"/>
  <c r="AI91"/>
  <c r="AH91"/>
  <c r="AG91"/>
  <c r="AF91"/>
  <c r="AD91"/>
  <c r="AC91"/>
  <c r="AB91"/>
  <c r="AA91"/>
  <c r="Y91"/>
  <c r="X91"/>
  <c r="W91"/>
  <c r="V91"/>
  <c r="T91"/>
  <c r="S91"/>
  <c r="R91"/>
  <c r="Q91"/>
  <c r="O91"/>
  <c r="N91"/>
  <c r="M91"/>
  <c r="L91"/>
  <c r="CN90"/>
  <c r="CM90"/>
  <c r="CL90"/>
  <c r="CK90"/>
  <c r="CJ90"/>
  <c r="CH90"/>
  <c r="CG90"/>
  <c r="CF90"/>
  <c r="CE90"/>
  <c r="CD90"/>
  <c r="CB90"/>
  <c r="CA90"/>
  <c r="BZ90"/>
  <c r="BY90"/>
  <c r="BX90"/>
  <c r="BV90"/>
  <c r="BU90"/>
  <c r="BT90"/>
  <c r="BS90"/>
  <c r="BK90"/>
  <c r="BJ90"/>
  <c r="BI90"/>
  <c r="BH90"/>
  <c r="BG90"/>
  <c r="BF90"/>
  <c r="BE90"/>
  <c r="BD90"/>
  <c r="BC90"/>
  <c r="BB90"/>
  <c r="BA90"/>
  <c r="AZ90"/>
  <c r="AX90"/>
  <c r="AW90"/>
  <c r="AV90"/>
  <c r="AU90"/>
  <c r="AS90"/>
  <c r="AR90"/>
  <c r="AQ90"/>
  <c r="AP90"/>
  <c r="AN90"/>
  <c r="AM90"/>
  <c r="AL90"/>
  <c r="AK90"/>
  <c r="AI90"/>
  <c r="AH90"/>
  <c r="AG90"/>
  <c r="AF90"/>
  <c r="AD90"/>
  <c r="AC90"/>
  <c r="AB90"/>
  <c r="AA90"/>
  <c r="Y90"/>
  <c r="X90"/>
  <c r="W90"/>
  <c r="V90"/>
  <c r="T90"/>
  <c r="S90"/>
  <c r="R90"/>
  <c r="Q90"/>
  <c r="O90"/>
  <c r="N90"/>
  <c r="M90"/>
  <c r="L90"/>
  <c r="CN89"/>
  <c r="CM89"/>
  <c r="CL89"/>
  <c r="CK89"/>
  <c r="CJ89"/>
  <c r="CH89"/>
  <c r="CG89"/>
  <c r="CF89"/>
  <c r="CE89"/>
  <c r="CD89"/>
  <c r="CB89"/>
  <c r="CA89"/>
  <c r="BZ89"/>
  <c r="BY89"/>
  <c r="BX89"/>
  <c r="BV89"/>
  <c r="BU89"/>
  <c r="BT89"/>
  <c r="BS89"/>
  <c r="BK89"/>
  <c r="BJ89"/>
  <c r="BI89"/>
  <c r="BH89"/>
  <c r="BG89"/>
  <c r="BF89"/>
  <c r="BE89"/>
  <c r="BD89"/>
  <c r="BC89"/>
  <c r="BB89"/>
  <c r="BA89"/>
  <c r="AZ89"/>
  <c r="AX89"/>
  <c r="AW89"/>
  <c r="AV89"/>
  <c r="AU89"/>
  <c r="AS89"/>
  <c r="AR89"/>
  <c r="AQ89"/>
  <c r="AP89"/>
  <c r="AN89"/>
  <c r="AM89"/>
  <c r="AL89"/>
  <c r="AK89"/>
  <c r="AI89"/>
  <c r="AH89"/>
  <c r="AG89"/>
  <c r="AF89"/>
  <c r="AD89"/>
  <c r="AC89"/>
  <c r="AB89"/>
  <c r="AA89"/>
  <c r="Y89"/>
  <c r="X89"/>
  <c r="W89"/>
  <c r="V89"/>
  <c r="T89"/>
  <c r="S89"/>
  <c r="R89"/>
  <c r="Q89"/>
  <c r="O89"/>
  <c r="N89"/>
  <c r="M89"/>
  <c r="L89"/>
  <c r="CN88"/>
  <c r="CM88"/>
  <c r="CL88"/>
  <c r="CK88"/>
  <c r="CJ88"/>
  <c r="CH88"/>
  <c r="CG88"/>
  <c r="CF88"/>
  <c r="CE88"/>
  <c r="CD88"/>
  <c r="CB88"/>
  <c r="CA88"/>
  <c r="BZ88"/>
  <c r="BY88"/>
  <c r="BX88"/>
  <c r="BV88"/>
  <c r="BU88"/>
  <c r="BT88"/>
  <c r="BS88"/>
  <c r="BK88"/>
  <c r="BJ88"/>
  <c r="BI88"/>
  <c r="BH88"/>
  <c r="BG88"/>
  <c r="BF88"/>
  <c r="BE88"/>
  <c r="BD88"/>
  <c r="BC88"/>
  <c r="BB88"/>
  <c r="BA88"/>
  <c r="AZ88"/>
  <c r="AX88"/>
  <c r="AW88"/>
  <c r="AV88"/>
  <c r="AU88"/>
  <c r="AS88"/>
  <c r="AR88"/>
  <c r="AQ88"/>
  <c r="AP88"/>
  <c r="AN88"/>
  <c r="AM88"/>
  <c r="AL88"/>
  <c r="AK88"/>
  <c r="AI88"/>
  <c r="AH88"/>
  <c r="AG88"/>
  <c r="AF88"/>
  <c r="AD88"/>
  <c r="AC88"/>
  <c r="AB88"/>
  <c r="AA88"/>
  <c r="Y88"/>
  <c r="X88"/>
  <c r="W88"/>
  <c r="V88"/>
  <c r="T88"/>
  <c r="S88"/>
  <c r="R88"/>
  <c r="Q88"/>
  <c r="O88"/>
  <c r="N88"/>
  <c r="M88"/>
  <c r="L88"/>
  <c r="CN87"/>
  <c r="CM87"/>
  <c r="CL87"/>
  <c r="CK87"/>
  <c r="CJ87"/>
  <c r="CH87"/>
  <c r="CG87"/>
  <c r="CF87"/>
  <c r="CE87"/>
  <c r="CD87"/>
  <c r="CB87"/>
  <c r="CA87"/>
  <c r="BZ87"/>
  <c r="BY87"/>
  <c r="BX87"/>
  <c r="BV87"/>
  <c r="BU87"/>
  <c r="BT87"/>
  <c r="BS87"/>
  <c r="BK87"/>
  <c r="BJ87"/>
  <c r="BI87"/>
  <c r="BH87"/>
  <c r="BG87"/>
  <c r="BF87"/>
  <c r="BE87"/>
  <c r="BD87"/>
  <c r="BC87"/>
  <c r="BB87"/>
  <c r="BA87"/>
  <c r="AZ87"/>
  <c r="AX87"/>
  <c r="AW87"/>
  <c r="AV87"/>
  <c r="AU87"/>
  <c r="AS87"/>
  <c r="AR87"/>
  <c r="AQ87"/>
  <c r="AP87"/>
  <c r="AN87"/>
  <c r="AM87"/>
  <c r="AL87"/>
  <c r="AK87"/>
  <c r="AI87"/>
  <c r="AH87"/>
  <c r="AG87"/>
  <c r="AF87"/>
  <c r="AD87"/>
  <c r="AC87"/>
  <c r="AB87"/>
  <c r="AA87"/>
  <c r="Y87"/>
  <c r="X87"/>
  <c r="W87"/>
  <c r="V87"/>
  <c r="T87"/>
  <c r="S87"/>
  <c r="R87"/>
  <c r="Q87"/>
  <c r="O87"/>
  <c r="N87"/>
  <c r="M87"/>
  <c r="L87"/>
  <c r="CN86"/>
  <c r="CM86"/>
  <c r="CL86"/>
  <c r="CK86"/>
  <c r="CJ86"/>
  <c r="CH86"/>
  <c r="CG86"/>
  <c r="CF86"/>
  <c r="CE86"/>
  <c r="CD86"/>
  <c r="CB86"/>
  <c r="CA86"/>
  <c r="BZ86"/>
  <c r="BY86"/>
  <c r="BX86"/>
  <c r="BV86"/>
  <c r="BU86"/>
  <c r="BT86"/>
  <c r="BS86"/>
  <c r="BK86"/>
  <c r="BJ86"/>
  <c r="BI86"/>
  <c r="BH86"/>
  <c r="BG86"/>
  <c r="BF86"/>
  <c r="BE86"/>
  <c r="BD86"/>
  <c r="BC86"/>
  <c r="BB86"/>
  <c r="BA86"/>
  <c r="AZ86"/>
  <c r="AX86"/>
  <c r="AW86"/>
  <c r="AV86"/>
  <c r="AU86"/>
  <c r="AS86"/>
  <c r="AR86"/>
  <c r="AQ86"/>
  <c r="AP86"/>
  <c r="AN86"/>
  <c r="AM86"/>
  <c r="AL86"/>
  <c r="AK86"/>
  <c r="AI86"/>
  <c r="AH86"/>
  <c r="AG86"/>
  <c r="AF86"/>
  <c r="AD86"/>
  <c r="AC86"/>
  <c r="AB86"/>
  <c r="AA86"/>
  <c r="Y86"/>
  <c r="X86"/>
  <c r="W86"/>
  <c r="V86"/>
  <c r="T86"/>
  <c r="S86"/>
  <c r="R86"/>
  <c r="Q86"/>
  <c r="O86"/>
  <c r="N86"/>
  <c r="M86"/>
  <c r="L86"/>
  <c r="CN85"/>
  <c r="CM85"/>
  <c r="CL85"/>
  <c r="CK85"/>
  <c r="CJ85"/>
  <c r="CH85"/>
  <c r="CG85"/>
  <c r="CF85"/>
  <c r="CE85"/>
  <c r="CD85"/>
  <c r="CB85"/>
  <c r="CA85"/>
  <c r="BZ85"/>
  <c r="BY85"/>
  <c r="BX85"/>
  <c r="BV85"/>
  <c r="BU85"/>
  <c r="BT85"/>
  <c r="BS85"/>
  <c r="BK85"/>
  <c r="BJ85"/>
  <c r="BI85"/>
  <c r="BH85"/>
  <c r="BG85"/>
  <c r="BF85"/>
  <c r="BE85"/>
  <c r="BD85"/>
  <c r="BC85"/>
  <c r="BB85"/>
  <c r="BA85"/>
  <c r="AZ85"/>
  <c r="AX85"/>
  <c r="AW85"/>
  <c r="AV85"/>
  <c r="AU85"/>
  <c r="AS85"/>
  <c r="AR85"/>
  <c r="AQ85"/>
  <c r="AP85"/>
  <c r="AN85"/>
  <c r="AM85"/>
  <c r="AL85"/>
  <c r="AK85"/>
  <c r="AI85"/>
  <c r="AH85"/>
  <c r="AG85"/>
  <c r="AF85"/>
  <c r="AD85"/>
  <c r="AC85"/>
  <c r="AB85"/>
  <c r="AA85"/>
  <c r="Y85"/>
  <c r="X85"/>
  <c r="W85"/>
  <c r="V85"/>
  <c r="T85"/>
  <c r="S85"/>
  <c r="R85"/>
  <c r="Q85"/>
  <c r="O85"/>
  <c r="N85"/>
  <c r="M85"/>
  <c r="L85"/>
  <c r="CN84"/>
  <c r="CM84"/>
  <c r="CL84"/>
  <c r="CK84"/>
  <c r="CJ84"/>
  <c r="CH84"/>
  <c r="CG84"/>
  <c r="CF84"/>
  <c r="CE84"/>
  <c r="CD84"/>
  <c r="CB84"/>
  <c r="CA84"/>
  <c r="BZ84"/>
  <c r="BY84"/>
  <c r="BX84"/>
  <c r="BV84"/>
  <c r="BU84"/>
  <c r="BT84"/>
  <c r="BS84"/>
  <c r="BK84"/>
  <c r="BJ84"/>
  <c r="BI84"/>
  <c r="BH84"/>
  <c r="BG84"/>
  <c r="BF84"/>
  <c r="BE84"/>
  <c r="BD84"/>
  <c r="BC84"/>
  <c r="BB84"/>
  <c r="BA84"/>
  <c r="AZ84"/>
  <c r="AX84"/>
  <c r="AW84"/>
  <c r="AV84"/>
  <c r="AU84"/>
  <c r="AS84"/>
  <c r="AR84"/>
  <c r="AQ84"/>
  <c r="AP84"/>
  <c r="AN84"/>
  <c r="AM84"/>
  <c r="AL84"/>
  <c r="AK84"/>
  <c r="AI84"/>
  <c r="AH84"/>
  <c r="AG84"/>
  <c r="AF84"/>
  <c r="AD84"/>
  <c r="AC84"/>
  <c r="AB84"/>
  <c r="AA84"/>
  <c r="Y84"/>
  <c r="X84"/>
  <c r="W84"/>
  <c r="V84"/>
  <c r="T84"/>
  <c r="S84"/>
  <c r="R84"/>
  <c r="Q84"/>
  <c r="O84"/>
  <c r="N84"/>
  <c r="M84"/>
  <c r="L84"/>
  <c r="CN83"/>
  <c r="CM83"/>
  <c r="CL83"/>
  <c r="CK83"/>
  <c r="CJ83"/>
  <c r="CH83"/>
  <c r="CG83"/>
  <c r="CF83"/>
  <c r="CE83"/>
  <c r="CD83"/>
  <c r="CB83"/>
  <c r="CA83"/>
  <c r="BZ83"/>
  <c r="BY83"/>
  <c r="BX83"/>
  <c r="BV83"/>
  <c r="BU83"/>
  <c r="BT83"/>
  <c r="BS83"/>
  <c r="BK83"/>
  <c r="BJ83"/>
  <c r="BI83"/>
  <c r="BH83"/>
  <c r="BG83"/>
  <c r="BF83"/>
  <c r="BE83"/>
  <c r="BD83"/>
  <c r="BC83"/>
  <c r="BB83"/>
  <c r="BA83"/>
  <c r="AZ83"/>
  <c r="AX83"/>
  <c r="AW83"/>
  <c r="AV83"/>
  <c r="AU83"/>
  <c r="AS83"/>
  <c r="AR83"/>
  <c r="AQ83"/>
  <c r="AP83"/>
  <c r="AN83"/>
  <c r="AM83"/>
  <c r="AL83"/>
  <c r="AK83"/>
  <c r="AI83"/>
  <c r="AH83"/>
  <c r="AG83"/>
  <c r="AF83"/>
  <c r="AD83"/>
  <c r="AC83"/>
  <c r="AB83"/>
  <c r="AA83"/>
  <c r="Y83"/>
  <c r="X83"/>
  <c r="W83"/>
  <c r="V83"/>
  <c r="T83"/>
  <c r="S83"/>
  <c r="R83"/>
  <c r="Q83"/>
  <c r="O83"/>
  <c r="N83"/>
  <c r="M83"/>
  <c r="L83"/>
  <c r="CN82"/>
  <c r="CM82"/>
  <c r="CL82"/>
  <c r="CK82"/>
  <c r="CJ82"/>
  <c r="CH82"/>
  <c r="CG82"/>
  <c r="CF82"/>
  <c r="CE82"/>
  <c r="CD82"/>
  <c r="CB82"/>
  <c r="CA82"/>
  <c r="BZ82"/>
  <c r="BY82"/>
  <c r="BX82"/>
  <c r="BV82"/>
  <c r="BU82"/>
  <c r="BT82"/>
  <c r="BS82"/>
  <c r="BK82"/>
  <c r="BJ82"/>
  <c r="BI82"/>
  <c r="BH82"/>
  <c r="BG82"/>
  <c r="BF82"/>
  <c r="BE82"/>
  <c r="BD82"/>
  <c r="BC82"/>
  <c r="BB82"/>
  <c r="BA82"/>
  <c r="AZ82"/>
  <c r="AX82"/>
  <c r="AW82"/>
  <c r="AV82"/>
  <c r="AU82"/>
  <c r="AS82"/>
  <c r="AR82"/>
  <c r="AQ82"/>
  <c r="AP82"/>
  <c r="AN82"/>
  <c r="AM82"/>
  <c r="AL82"/>
  <c r="AK82"/>
  <c r="AI82"/>
  <c r="AH82"/>
  <c r="AG82"/>
  <c r="AF82"/>
  <c r="AD82"/>
  <c r="AC82"/>
  <c r="AB82"/>
  <c r="AA82"/>
  <c r="Y82"/>
  <c r="X82"/>
  <c r="W82"/>
  <c r="V82"/>
  <c r="T82"/>
  <c r="S82"/>
  <c r="R82"/>
  <c r="Q82"/>
  <c r="O82"/>
  <c r="N82"/>
  <c r="M82"/>
  <c r="L82"/>
  <c r="CN81"/>
  <c r="CM81"/>
  <c r="CL81"/>
  <c r="CK81"/>
  <c r="CJ81"/>
  <c r="CH81"/>
  <c r="CG81"/>
  <c r="CF81"/>
  <c r="CE81"/>
  <c r="CD81"/>
  <c r="CB81"/>
  <c r="CA81"/>
  <c r="BZ81"/>
  <c r="BY81"/>
  <c r="BX81"/>
  <c r="BV81"/>
  <c r="BU81"/>
  <c r="BT81"/>
  <c r="BS81"/>
  <c r="BK81"/>
  <c r="BJ81"/>
  <c r="BI81"/>
  <c r="BH81"/>
  <c r="BG81"/>
  <c r="BF81"/>
  <c r="BE81"/>
  <c r="BD81"/>
  <c r="BC81"/>
  <c r="BB81"/>
  <c r="BA81"/>
  <c r="AZ81"/>
  <c r="AX81"/>
  <c r="AW81"/>
  <c r="AV81"/>
  <c r="AU81"/>
  <c r="AS81"/>
  <c r="AR81"/>
  <c r="AQ81"/>
  <c r="AP81"/>
  <c r="AN81"/>
  <c r="AM81"/>
  <c r="AL81"/>
  <c r="AK81"/>
  <c r="AI81"/>
  <c r="AH81"/>
  <c r="AG81"/>
  <c r="AF81"/>
  <c r="AD81"/>
  <c r="AC81"/>
  <c r="AB81"/>
  <c r="AA81"/>
  <c r="Y81"/>
  <c r="X81"/>
  <c r="W81"/>
  <c r="V81"/>
  <c r="T81"/>
  <c r="S81"/>
  <c r="R81"/>
  <c r="Q81"/>
  <c r="O81"/>
  <c r="N81"/>
  <c r="M81"/>
  <c r="L81"/>
  <c r="CN80"/>
  <c r="CM80"/>
  <c r="CL80"/>
  <c r="CK80"/>
  <c r="CJ80"/>
  <c r="CH80"/>
  <c r="CG80"/>
  <c r="CF80"/>
  <c r="CE80"/>
  <c r="CD80"/>
  <c r="CB80"/>
  <c r="CA80"/>
  <c r="BZ80"/>
  <c r="BY80"/>
  <c r="BX80"/>
  <c r="BV80"/>
  <c r="BU80"/>
  <c r="BT80"/>
  <c r="BS80"/>
  <c r="BK80"/>
  <c r="BJ80"/>
  <c r="BI80"/>
  <c r="BH80"/>
  <c r="BG80"/>
  <c r="BF80"/>
  <c r="BE80"/>
  <c r="BD80"/>
  <c r="BC80"/>
  <c r="BB80"/>
  <c r="BA80"/>
  <c r="AZ80"/>
  <c r="AX80"/>
  <c r="AW80"/>
  <c r="AV80"/>
  <c r="AU80"/>
  <c r="AS80"/>
  <c r="AR80"/>
  <c r="AQ80"/>
  <c r="AP80"/>
  <c r="AN80"/>
  <c r="AM80"/>
  <c r="AL80"/>
  <c r="AK80"/>
  <c r="AI80"/>
  <c r="AH80"/>
  <c r="AG80"/>
  <c r="AF80"/>
  <c r="AD80"/>
  <c r="AC80"/>
  <c r="AB80"/>
  <c r="AA80"/>
  <c r="Y80"/>
  <c r="X80"/>
  <c r="W80"/>
  <c r="V80"/>
  <c r="T80"/>
  <c r="S80"/>
  <c r="R80"/>
  <c r="Q80"/>
  <c r="O80"/>
  <c r="N80"/>
  <c r="M80"/>
  <c r="L80"/>
  <c r="CN79"/>
  <c r="CM79"/>
  <c r="CL79"/>
  <c r="CK79"/>
  <c r="CJ79"/>
  <c r="CH79"/>
  <c r="CG79"/>
  <c r="CF79"/>
  <c r="CE79"/>
  <c r="CD79"/>
  <c r="CB79"/>
  <c r="CA79"/>
  <c r="BZ79"/>
  <c r="BY79"/>
  <c r="BX79"/>
  <c r="BV79"/>
  <c r="BU79"/>
  <c r="BT79"/>
  <c r="BS79"/>
  <c r="BK79"/>
  <c r="BJ79"/>
  <c r="BI79"/>
  <c r="BH79"/>
  <c r="BG79"/>
  <c r="BF79"/>
  <c r="BE79"/>
  <c r="BD79"/>
  <c r="BC79"/>
  <c r="BB79"/>
  <c r="BA79"/>
  <c r="AZ79"/>
  <c r="AX79"/>
  <c r="AW79"/>
  <c r="AV79"/>
  <c r="AU79"/>
  <c r="AS79"/>
  <c r="AR79"/>
  <c r="AQ79"/>
  <c r="AP79"/>
  <c r="AN79"/>
  <c r="AM79"/>
  <c r="AL79"/>
  <c r="AK79"/>
  <c r="AI79"/>
  <c r="AH79"/>
  <c r="AG79"/>
  <c r="AF79"/>
  <c r="AD79"/>
  <c r="AC79"/>
  <c r="AB79"/>
  <c r="AA79"/>
  <c r="Y79"/>
  <c r="X79"/>
  <c r="W79"/>
  <c r="V79"/>
  <c r="T79"/>
  <c r="S79"/>
  <c r="R79"/>
  <c r="Q79"/>
  <c r="O79"/>
  <c r="N79"/>
  <c r="M79"/>
  <c r="L79"/>
  <c r="CN78"/>
  <c r="CM78"/>
  <c r="CL78"/>
  <c r="CK78"/>
  <c r="CJ78"/>
  <c r="CH78"/>
  <c r="CG78"/>
  <c r="CF78"/>
  <c r="CE78"/>
  <c r="CD78"/>
  <c r="CB78"/>
  <c r="CA78"/>
  <c r="BZ78"/>
  <c r="BY78"/>
  <c r="BX78"/>
  <c r="BV78"/>
  <c r="BU78"/>
  <c r="BT78"/>
  <c r="BS78"/>
  <c r="BK78"/>
  <c r="BJ78"/>
  <c r="BI78"/>
  <c r="BH78"/>
  <c r="BG78"/>
  <c r="BF78"/>
  <c r="BE78"/>
  <c r="BD78"/>
  <c r="BC78"/>
  <c r="BB78"/>
  <c r="BA78"/>
  <c r="AZ78"/>
  <c r="AX78"/>
  <c r="AW78"/>
  <c r="AV78"/>
  <c r="AU78"/>
  <c r="AS78"/>
  <c r="AR78"/>
  <c r="AQ78"/>
  <c r="AP78"/>
  <c r="AN78"/>
  <c r="AM78"/>
  <c r="AL78"/>
  <c r="AK78"/>
  <c r="AI78"/>
  <c r="AH78"/>
  <c r="AG78"/>
  <c r="AF78"/>
  <c r="AD78"/>
  <c r="AC78"/>
  <c r="AB78"/>
  <c r="AA78"/>
  <c r="Y78"/>
  <c r="X78"/>
  <c r="W78"/>
  <c r="V78"/>
  <c r="T78"/>
  <c r="S78"/>
  <c r="R78"/>
  <c r="Q78"/>
  <c r="O78"/>
  <c r="N78"/>
  <c r="M78"/>
  <c r="L78"/>
  <c r="CN77"/>
  <c r="CM77"/>
  <c r="CL77"/>
  <c r="CK77"/>
  <c r="CJ77"/>
  <c r="CH77"/>
  <c r="CG77"/>
  <c r="CF77"/>
  <c r="CE77"/>
  <c r="CD77"/>
  <c r="CB77"/>
  <c r="CA77"/>
  <c r="BZ77"/>
  <c r="BY77"/>
  <c r="BX77"/>
  <c r="BV77"/>
  <c r="BU77"/>
  <c r="BT77"/>
  <c r="BS77"/>
  <c r="BK77"/>
  <c r="BJ77"/>
  <c r="BI77"/>
  <c r="BH77"/>
  <c r="BG77"/>
  <c r="BF77"/>
  <c r="BE77"/>
  <c r="BD77"/>
  <c r="BC77"/>
  <c r="BB77"/>
  <c r="BA77"/>
  <c r="AZ77"/>
  <c r="AX77"/>
  <c r="AW77"/>
  <c r="AV77"/>
  <c r="AU77"/>
  <c r="AS77"/>
  <c r="AR77"/>
  <c r="AQ77"/>
  <c r="AP77"/>
  <c r="AN77"/>
  <c r="AM77"/>
  <c r="AL77"/>
  <c r="AK77"/>
  <c r="AI77"/>
  <c r="AH77"/>
  <c r="AG77"/>
  <c r="AF77"/>
  <c r="AD77"/>
  <c r="AC77"/>
  <c r="AB77"/>
  <c r="AA77"/>
  <c r="Y77"/>
  <c r="X77"/>
  <c r="W77"/>
  <c r="V77"/>
  <c r="T77"/>
  <c r="S77"/>
  <c r="R77"/>
  <c r="Q77"/>
  <c r="O77"/>
  <c r="N77"/>
  <c r="M77"/>
  <c r="L77"/>
  <c r="CN76"/>
  <c r="CM76"/>
  <c r="CL76"/>
  <c r="CK76"/>
  <c r="CJ76"/>
  <c r="CH76"/>
  <c r="CG76"/>
  <c r="CF76"/>
  <c r="CE76"/>
  <c r="CD76"/>
  <c r="CB76"/>
  <c r="CA76"/>
  <c r="BZ76"/>
  <c r="BY76"/>
  <c r="BX76"/>
  <c r="BV76"/>
  <c r="BU76"/>
  <c r="BT76"/>
  <c r="BS76"/>
  <c r="BK76"/>
  <c r="BJ76"/>
  <c r="BI76"/>
  <c r="BH76"/>
  <c r="BG76"/>
  <c r="BF76"/>
  <c r="BE76"/>
  <c r="BD76"/>
  <c r="BC76"/>
  <c r="BB76"/>
  <c r="BA76"/>
  <c r="AZ76"/>
  <c r="AX76"/>
  <c r="AW76"/>
  <c r="AV76"/>
  <c r="AU76"/>
  <c r="AS76"/>
  <c r="AR76"/>
  <c r="AQ76"/>
  <c r="AP76"/>
  <c r="AN76"/>
  <c r="AM76"/>
  <c r="AL76"/>
  <c r="AK76"/>
  <c r="AI76"/>
  <c r="AH76"/>
  <c r="AG76"/>
  <c r="AF76"/>
  <c r="AD76"/>
  <c r="AC76"/>
  <c r="AB76"/>
  <c r="AA76"/>
  <c r="Y76"/>
  <c r="X76"/>
  <c r="W76"/>
  <c r="V76"/>
  <c r="T76"/>
  <c r="S76"/>
  <c r="R76"/>
  <c r="Q76"/>
  <c r="O76"/>
  <c r="N76"/>
  <c r="M76"/>
  <c r="L76"/>
  <c r="CN75"/>
  <c r="CM75"/>
  <c r="CL75"/>
  <c r="CK75"/>
  <c r="CJ75"/>
  <c r="CH75"/>
  <c r="CG75"/>
  <c r="CF75"/>
  <c r="CE75"/>
  <c r="CD75"/>
  <c r="CB75"/>
  <c r="CA75"/>
  <c r="BZ75"/>
  <c r="BY75"/>
  <c r="BX75"/>
  <c r="BV75"/>
  <c r="BU75"/>
  <c r="BT75"/>
  <c r="BS75"/>
  <c r="BK75"/>
  <c r="BJ75"/>
  <c r="BI75"/>
  <c r="BH75"/>
  <c r="BG75"/>
  <c r="BF75"/>
  <c r="BE75"/>
  <c r="BD75"/>
  <c r="BC75"/>
  <c r="BB75"/>
  <c r="BA75"/>
  <c r="AZ75"/>
  <c r="AX75"/>
  <c r="AW75"/>
  <c r="AV75"/>
  <c r="AU75"/>
  <c r="AS75"/>
  <c r="AR75"/>
  <c r="AQ75"/>
  <c r="AP75"/>
  <c r="AN75"/>
  <c r="AM75"/>
  <c r="AL75"/>
  <c r="AK75"/>
  <c r="AI75"/>
  <c r="AH75"/>
  <c r="AG75"/>
  <c r="AF75"/>
  <c r="AD75"/>
  <c r="AC75"/>
  <c r="AB75"/>
  <c r="AA75"/>
  <c r="Y75"/>
  <c r="X75"/>
  <c r="W75"/>
  <c r="V75"/>
  <c r="T75"/>
  <c r="S75"/>
  <c r="R75"/>
  <c r="Q75"/>
  <c r="O75"/>
  <c r="N75"/>
  <c r="M75"/>
  <c r="L75"/>
  <c r="CN74"/>
  <c r="CM74"/>
  <c r="CL74"/>
  <c r="CK74"/>
  <c r="CJ74"/>
  <c r="CH74"/>
  <c r="CG74"/>
  <c r="CF74"/>
  <c r="CE74"/>
  <c r="CD74"/>
  <c r="CB74"/>
  <c r="CA74"/>
  <c r="BZ74"/>
  <c r="BY74"/>
  <c r="BX74"/>
  <c r="BV74"/>
  <c r="BU74"/>
  <c r="BT74"/>
  <c r="BS74"/>
  <c r="BK74"/>
  <c r="BJ74"/>
  <c r="BI74"/>
  <c r="BH74"/>
  <c r="BG74"/>
  <c r="BF74"/>
  <c r="BE74"/>
  <c r="BD74"/>
  <c r="BC74"/>
  <c r="BB74"/>
  <c r="BA74"/>
  <c r="AZ74"/>
  <c r="AX74"/>
  <c r="AW74"/>
  <c r="AV74"/>
  <c r="AU74"/>
  <c r="AS74"/>
  <c r="AR74"/>
  <c r="AQ74"/>
  <c r="AP74"/>
  <c r="AN74"/>
  <c r="AM74"/>
  <c r="AL74"/>
  <c r="AK74"/>
  <c r="AI74"/>
  <c r="AH74"/>
  <c r="AG74"/>
  <c r="AF74"/>
  <c r="AD74"/>
  <c r="AC74"/>
  <c r="AB74"/>
  <c r="AA74"/>
  <c r="Y74"/>
  <c r="X74"/>
  <c r="W74"/>
  <c r="V74"/>
  <c r="T74"/>
  <c r="S74"/>
  <c r="R74"/>
  <c r="Q74"/>
  <c r="O74"/>
  <c r="N74"/>
  <c r="M74"/>
  <c r="L74"/>
  <c r="CN55"/>
  <c r="CM55"/>
  <c r="CL55"/>
  <c r="CK55"/>
  <c r="CJ55"/>
  <c r="CH55"/>
  <c r="CG55"/>
  <c r="CF55"/>
  <c r="CE55"/>
  <c r="CD55"/>
  <c r="CB55"/>
  <c r="CA55"/>
  <c r="BZ55"/>
  <c r="BY55"/>
  <c r="BX55"/>
  <c r="BV55"/>
  <c r="BU55"/>
  <c r="BT55"/>
  <c r="BS55"/>
  <c r="BK55"/>
  <c r="BJ55"/>
  <c r="BI55"/>
  <c r="BH55"/>
  <c r="BG55"/>
  <c r="BF55"/>
  <c r="BE55"/>
  <c r="BD55"/>
  <c r="BC55"/>
  <c r="BB55"/>
  <c r="BA55"/>
  <c r="AZ55"/>
  <c r="AX55"/>
  <c r="AW55"/>
  <c r="AV55"/>
  <c r="AU55"/>
  <c r="AS55"/>
  <c r="AR55"/>
  <c r="AQ55"/>
  <c r="AP55"/>
  <c r="AN55"/>
  <c r="AM55"/>
  <c r="AL55"/>
  <c r="AK55"/>
  <c r="AI55"/>
  <c r="AH55"/>
  <c r="AG55"/>
  <c r="AF55"/>
  <c r="AD55"/>
  <c r="AC55"/>
  <c r="AB55"/>
  <c r="AA55"/>
  <c r="Y55"/>
  <c r="X55"/>
  <c r="W55"/>
  <c r="V55"/>
  <c r="T55"/>
  <c r="S55"/>
  <c r="R55"/>
  <c r="Q55"/>
  <c r="O55"/>
  <c r="N55"/>
  <c r="M55"/>
  <c r="L55"/>
  <c r="CN54"/>
  <c r="CM54"/>
  <c r="CL54"/>
  <c r="CK54"/>
  <c r="CJ54"/>
  <c r="CH54"/>
  <c r="CG54"/>
  <c r="CF54"/>
  <c r="CE54"/>
  <c r="CD54"/>
  <c r="CB54"/>
  <c r="CA54"/>
  <c r="BZ54"/>
  <c r="BY54"/>
  <c r="BX54"/>
  <c r="BV54"/>
  <c r="BU54"/>
  <c r="BT54"/>
  <c r="BS54"/>
  <c r="BK54"/>
  <c r="BJ54"/>
  <c r="BI54"/>
  <c r="BH54"/>
  <c r="BG54"/>
  <c r="BF54"/>
  <c r="BE54"/>
  <c r="BD54"/>
  <c r="BC54"/>
  <c r="BB54"/>
  <c r="BA54"/>
  <c r="AZ54"/>
  <c r="AX54"/>
  <c r="AW54"/>
  <c r="AV54"/>
  <c r="AU54"/>
  <c r="AS54"/>
  <c r="AR54"/>
  <c r="AQ54"/>
  <c r="AP54"/>
  <c r="AN54"/>
  <c r="AM54"/>
  <c r="AL54"/>
  <c r="AK54"/>
  <c r="AI54"/>
  <c r="AH54"/>
  <c r="AG54"/>
  <c r="AF54"/>
  <c r="AD54"/>
  <c r="AC54"/>
  <c r="AB54"/>
  <c r="AA54"/>
  <c r="Y54"/>
  <c r="X54"/>
  <c r="W54"/>
  <c r="V54"/>
  <c r="T54"/>
  <c r="S54"/>
  <c r="R54"/>
  <c r="Q54"/>
  <c r="O54"/>
  <c r="N54"/>
  <c r="M54"/>
  <c r="L54"/>
  <c r="CN53"/>
  <c r="CM53"/>
  <c r="CL53"/>
  <c r="CK53"/>
  <c r="CJ53"/>
  <c r="CH53"/>
  <c r="CG53"/>
  <c r="CF53"/>
  <c r="CE53"/>
  <c r="CD53"/>
  <c r="CB53"/>
  <c r="CA53"/>
  <c r="BZ53"/>
  <c r="BY53"/>
  <c r="BX53"/>
  <c r="BV53"/>
  <c r="BU53"/>
  <c r="BT53"/>
  <c r="BS53"/>
  <c r="BK53"/>
  <c r="BJ53"/>
  <c r="BI53"/>
  <c r="BH53"/>
  <c r="BG53"/>
  <c r="BF53"/>
  <c r="BE53"/>
  <c r="BD53"/>
  <c r="BC53"/>
  <c r="BB53"/>
  <c r="BA53"/>
  <c r="AZ53"/>
  <c r="AX53"/>
  <c r="AW53"/>
  <c r="AV53"/>
  <c r="AU53"/>
  <c r="AS53"/>
  <c r="AR53"/>
  <c r="AQ53"/>
  <c r="AP53"/>
  <c r="AN53"/>
  <c r="AM53"/>
  <c r="AL53"/>
  <c r="AK53"/>
  <c r="AI53"/>
  <c r="AH53"/>
  <c r="AG53"/>
  <c r="AF53"/>
  <c r="AD53"/>
  <c r="AC53"/>
  <c r="AB53"/>
  <c r="AA53"/>
  <c r="Y53"/>
  <c r="X53"/>
  <c r="W53"/>
  <c r="V53"/>
  <c r="T53"/>
  <c r="S53"/>
  <c r="R53"/>
  <c r="Q53"/>
  <c r="O53"/>
  <c r="N53"/>
  <c r="M53"/>
  <c r="L53"/>
  <c r="CN52"/>
  <c r="CM52"/>
  <c r="CL52"/>
  <c r="CK52"/>
  <c r="CJ52"/>
  <c r="CH52"/>
  <c r="CG52"/>
  <c r="CF52"/>
  <c r="CE52"/>
  <c r="CD52"/>
  <c r="CB52"/>
  <c r="CA52"/>
  <c r="BZ52"/>
  <c r="BY52"/>
  <c r="BX52"/>
  <c r="BV52"/>
  <c r="BU52"/>
  <c r="BT52"/>
  <c r="BS52"/>
  <c r="BK52"/>
  <c r="BJ52"/>
  <c r="BI52"/>
  <c r="BH52"/>
  <c r="BG52"/>
  <c r="BF52"/>
  <c r="BE52"/>
  <c r="BD52"/>
  <c r="BC52"/>
  <c r="BB52"/>
  <c r="BA52"/>
  <c r="AZ52"/>
  <c r="AX52"/>
  <c r="AW52"/>
  <c r="AV52"/>
  <c r="AU52"/>
  <c r="AS52"/>
  <c r="AR52"/>
  <c r="AQ52"/>
  <c r="AP52"/>
  <c r="AN52"/>
  <c r="AM52"/>
  <c r="AL52"/>
  <c r="AK52"/>
  <c r="AI52"/>
  <c r="AH52"/>
  <c r="AG52"/>
  <c r="AF52"/>
  <c r="AD52"/>
  <c r="AC52"/>
  <c r="AB52"/>
  <c r="AA52"/>
  <c r="Y52"/>
  <c r="X52"/>
  <c r="W52"/>
  <c r="V52"/>
  <c r="T52"/>
  <c r="S52"/>
  <c r="R52"/>
  <c r="Q52"/>
  <c r="O52"/>
  <c r="N52"/>
  <c r="M52"/>
  <c r="L52"/>
  <c r="CN51"/>
  <c r="CM51"/>
  <c r="CL51"/>
  <c r="CK51"/>
  <c r="CJ51"/>
  <c r="CH51"/>
  <c r="CG51"/>
  <c r="CF51"/>
  <c r="CE51"/>
  <c r="CD51"/>
  <c r="CB51"/>
  <c r="CA51"/>
  <c r="BZ51"/>
  <c r="BY51"/>
  <c r="BX51"/>
  <c r="BV51"/>
  <c r="BU51"/>
  <c r="BT51"/>
  <c r="BS51"/>
  <c r="BK51"/>
  <c r="BJ51"/>
  <c r="BI51"/>
  <c r="BH51"/>
  <c r="BG51"/>
  <c r="BF51"/>
  <c r="BE51"/>
  <c r="BD51"/>
  <c r="BC51"/>
  <c r="BB51"/>
  <c r="BA51"/>
  <c r="AZ51"/>
  <c r="AX51"/>
  <c r="AW51"/>
  <c r="AV51"/>
  <c r="AU51"/>
  <c r="AS51"/>
  <c r="AR51"/>
  <c r="AQ51"/>
  <c r="AP51"/>
  <c r="AN51"/>
  <c r="AM51"/>
  <c r="AL51"/>
  <c r="AK51"/>
  <c r="AI51"/>
  <c r="AH51"/>
  <c r="AG51"/>
  <c r="AF51"/>
  <c r="AD51"/>
  <c r="AC51"/>
  <c r="AB51"/>
  <c r="AA51"/>
  <c r="Y51"/>
  <c r="X51"/>
  <c r="W51"/>
  <c r="V51"/>
  <c r="T51"/>
  <c r="S51"/>
  <c r="R51"/>
  <c r="Q51"/>
  <c r="O51"/>
  <c r="N51"/>
  <c r="M51"/>
  <c r="L51"/>
  <c r="CN50"/>
  <c r="CM50"/>
  <c r="CL50"/>
  <c r="CK50"/>
  <c r="CJ50"/>
  <c r="CH50"/>
  <c r="CG50"/>
  <c r="CF50"/>
  <c r="CE50"/>
  <c r="CD50"/>
  <c r="CB50"/>
  <c r="CA50"/>
  <c r="BZ50"/>
  <c r="BY50"/>
  <c r="BX50"/>
  <c r="BV50"/>
  <c r="BU50"/>
  <c r="BT50"/>
  <c r="BS50"/>
  <c r="BK50"/>
  <c r="BJ50"/>
  <c r="BI50"/>
  <c r="BH50"/>
  <c r="BG50"/>
  <c r="BF50"/>
  <c r="BE50"/>
  <c r="BD50"/>
  <c r="BC50"/>
  <c r="BB50"/>
  <c r="BA50"/>
  <c r="AZ50"/>
  <c r="AX50"/>
  <c r="AW50"/>
  <c r="AV50"/>
  <c r="AU50"/>
  <c r="AS50"/>
  <c r="AR50"/>
  <c r="AQ50"/>
  <c r="AP50"/>
  <c r="AN50"/>
  <c r="AM50"/>
  <c r="AL50"/>
  <c r="AK50"/>
  <c r="AI50"/>
  <c r="AH50"/>
  <c r="AG50"/>
  <c r="AF50"/>
  <c r="AD50"/>
  <c r="AC50"/>
  <c r="AB50"/>
  <c r="AA50"/>
  <c r="Y50"/>
  <c r="X50"/>
  <c r="W50"/>
  <c r="V50"/>
  <c r="T50"/>
  <c r="S50"/>
  <c r="R50"/>
  <c r="Q50"/>
  <c r="O50"/>
  <c r="N50"/>
  <c r="M50"/>
  <c r="L50"/>
  <c r="CN49"/>
  <c r="CM49"/>
  <c r="CL49"/>
  <c r="CK49"/>
  <c r="CJ49"/>
  <c r="CH49"/>
  <c r="CG49"/>
  <c r="CF49"/>
  <c r="CE49"/>
  <c r="CD49"/>
  <c r="CB49"/>
  <c r="CA49"/>
  <c r="BZ49"/>
  <c r="BY49"/>
  <c r="BX49"/>
  <c r="BV49"/>
  <c r="BU49"/>
  <c r="BT49"/>
  <c r="BS49"/>
  <c r="BK49"/>
  <c r="BJ49"/>
  <c r="BI49"/>
  <c r="BH49"/>
  <c r="BG49"/>
  <c r="BF49"/>
  <c r="BE49"/>
  <c r="BD49"/>
  <c r="BC49"/>
  <c r="BB49"/>
  <c r="BA49"/>
  <c r="AZ49"/>
  <c r="AX49"/>
  <c r="AW49"/>
  <c r="AV49"/>
  <c r="AU49"/>
  <c r="AS49"/>
  <c r="AR49"/>
  <c r="AQ49"/>
  <c r="AP49"/>
  <c r="AN49"/>
  <c r="AM49"/>
  <c r="AL49"/>
  <c r="AK49"/>
  <c r="AI49"/>
  <c r="AH49"/>
  <c r="AG49"/>
  <c r="AF49"/>
  <c r="AD49"/>
  <c r="AC49"/>
  <c r="AB49"/>
  <c r="AA49"/>
  <c r="Y49"/>
  <c r="X49"/>
  <c r="W49"/>
  <c r="V49"/>
  <c r="T49"/>
  <c r="S49"/>
  <c r="R49"/>
  <c r="Q49"/>
  <c r="O49"/>
  <c r="N49"/>
  <c r="M49"/>
  <c r="L49"/>
  <c r="CN48"/>
  <c r="CM48"/>
  <c r="CL48"/>
  <c r="CK48"/>
  <c r="CJ48"/>
  <c r="CH48"/>
  <c r="CG48"/>
  <c r="CF48"/>
  <c r="CE48"/>
  <c r="CD48"/>
  <c r="CB48"/>
  <c r="CA48"/>
  <c r="BZ48"/>
  <c r="BY48"/>
  <c r="BX48"/>
  <c r="BV48"/>
  <c r="BU48"/>
  <c r="BT48"/>
  <c r="BS48"/>
  <c r="BK48"/>
  <c r="BJ48"/>
  <c r="BI48"/>
  <c r="BH48"/>
  <c r="BG48"/>
  <c r="BF48"/>
  <c r="BE48"/>
  <c r="BD48"/>
  <c r="BC48"/>
  <c r="BB48"/>
  <c r="BA48"/>
  <c r="AZ48"/>
  <c r="AX48"/>
  <c r="AW48"/>
  <c r="AV48"/>
  <c r="AU48"/>
  <c r="AS48"/>
  <c r="AR48"/>
  <c r="AQ48"/>
  <c r="AP48"/>
  <c r="AN48"/>
  <c r="AM48"/>
  <c r="AL48"/>
  <c r="AK48"/>
  <c r="AI48"/>
  <c r="AH48"/>
  <c r="AG48"/>
  <c r="AF48"/>
  <c r="AD48"/>
  <c r="AC48"/>
  <c r="AB48"/>
  <c r="AA48"/>
  <c r="Y48"/>
  <c r="X48"/>
  <c r="W48"/>
  <c r="V48"/>
  <c r="T48"/>
  <c r="S48"/>
  <c r="R48"/>
  <c r="Q48"/>
  <c r="O48"/>
  <c r="N48"/>
  <c r="M48"/>
  <c r="L48"/>
  <c r="CN47"/>
  <c r="CM47"/>
  <c r="CL47"/>
  <c r="CK47"/>
  <c r="CJ47"/>
  <c r="CH47"/>
  <c r="CG47"/>
  <c r="CF47"/>
  <c r="CE47"/>
  <c r="CD47"/>
  <c r="CB47"/>
  <c r="CA47"/>
  <c r="BZ47"/>
  <c r="BY47"/>
  <c r="BX47"/>
  <c r="BV47"/>
  <c r="BU47"/>
  <c r="BT47"/>
  <c r="BS47"/>
  <c r="BK47"/>
  <c r="BJ47"/>
  <c r="BI47"/>
  <c r="BH47"/>
  <c r="BG47"/>
  <c r="BF47"/>
  <c r="BE47"/>
  <c r="BD47"/>
  <c r="BC47"/>
  <c r="BB47"/>
  <c r="BA47"/>
  <c r="AZ47"/>
  <c r="AX47"/>
  <c r="AW47"/>
  <c r="AV47"/>
  <c r="AU47"/>
  <c r="AS47"/>
  <c r="AR47"/>
  <c r="AQ47"/>
  <c r="AP47"/>
  <c r="AN47"/>
  <c r="AM47"/>
  <c r="AL47"/>
  <c r="AK47"/>
  <c r="AI47"/>
  <c r="AH47"/>
  <c r="AG47"/>
  <c r="AF47"/>
  <c r="AD47"/>
  <c r="AC47"/>
  <c r="AB47"/>
  <c r="AA47"/>
  <c r="Y47"/>
  <c r="X47"/>
  <c r="W47"/>
  <c r="V47"/>
  <c r="T47"/>
  <c r="S47"/>
  <c r="R47"/>
  <c r="Q47"/>
  <c r="O47"/>
  <c r="N47"/>
  <c r="M47"/>
  <c r="L47"/>
  <c r="CN46"/>
  <c r="CM46"/>
  <c r="CL46"/>
  <c r="CK46"/>
  <c r="CJ46"/>
  <c r="CH46"/>
  <c r="CG46"/>
  <c r="CF46"/>
  <c r="CE46"/>
  <c r="CD46"/>
  <c r="CB46"/>
  <c r="CA46"/>
  <c r="BZ46"/>
  <c r="BY46"/>
  <c r="BX46"/>
  <c r="BV46"/>
  <c r="BU46"/>
  <c r="BT46"/>
  <c r="BS46"/>
  <c r="BK46"/>
  <c r="BJ46"/>
  <c r="BI46"/>
  <c r="BH46"/>
  <c r="BG46"/>
  <c r="BF46"/>
  <c r="BE46"/>
  <c r="BD46"/>
  <c r="BC46"/>
  <c r="BB46"/>
  <c r="BA46"/>
  <c r="AZ46"/>
  <c r="AX46"/>
  <c r="AW46"/>
  <c r="AV46"/>
  <c r="AU46"/>
  <c r="AS46"/>
  <c r="AR46"/>
  <c r="AQ46"/>
  <c r="AP46"/>
  <c r="AN46"/>
  <c r="AM46"/>
  <c r="AL46"/>
  <c r="AK46"/>
  <c r="AI46"/>
  <c r="AH46"/>
  <c r="AG46"/>
  <c r="AF46"/>
  <c r="AD46"/>
  <c r="AC46"/>
  <c r="AB46"/>
  <c r="AA46"/>
  <c r="Y46"/>
  <c r="X46"/>
  <c r="W46"/>
  <c r="V46"/>
  <c r="T46"/>
  <c r="S46"/>
  <c r="R46"/>
  <c r="Q46"/>
  <c r="O46"/>
  <c r="N46"/>
  <c r="M46"/>
  <c r="L46"/>
  <c r="CN45"/>
  <c r="CM45"/>
  <c r="CL45"/>
  <c r="CK45"/>
  <c r="CJ45"/>
  <c r="CH45"/>
  <c r="CG45"/>
  <c r="CF45"/>
  <c r="CE45"/>
  <c r="CD45"/>
  <c r="CB45"/>
  <c r="CA45"/>
  <c r="BZ45"/>
  <c r="BY45"/>
  <c r="BX45"/>
  <c r="BV45"/>
  <c r="BU45"/>
  <c r="BT45"/>
  <c r="BS45"/>
  <c r="BK45"/>
  <c r="BJ45"/>
  <c r="BI45"/>
  <c r="BH45"/>
  <c r="BG45"/>
  <c r="BF45"/>
  <c r="BE45"/>
  <c r="BD45"/>
  <c r="BC45"/>
  <c r="BB45"/>
  <c r="BA45"/>
  <c r="AZ45"/>
  <c r="AX45"/>
  <c r="AW45"/>
  <c r="AV45"/>
  <c r="AU45"/>
  <c r="AS45"/>
  <c r="AR45"/>
  <c r="AQ45"/>
  <c r="AP45"/>
  <c r="AN45"/>
  <c r="AM45"/>
  <c r="AL45"/>
  <c r="AK45"/>
  <c r="AI45"/>
  <c r="AH45"/>
  <c r="AG45"/>
  <c r="AF45"/>
  <c r="AD45"/>
  <c r="AC45"/>
  <c r="AB45"/>
  <c r="AA45"/>
  <c r="Y45"/>
  <c r="X45"/>
  <c r="W45"/>
  <c r="V45"/>
  <c r="T45"/>
  <c r="S45"/>
  <c r="R45"/>
  <c r="Q45"/>
  <c r="O45"/>
  <c r="N45"/>
  <c r="M45"/>
  <c r="L45"/>
  <c r="CN44"/>
  <c r="CM44"/>
  <c r="CL44"/>
  <c r="CK44"/>
  <c r="CJ44"/>
  <c r="CH44"/>
  <c r="CG44"/>
  <c r="CF44"/>
  <c r="CE44"/>
  <c r="CD44"/>
  <c r="CB44"/>
  <c r="CA44"/>
  <c r="BZ44"/>
  <c r="BY44"/>
  <c r="BX44"/>
  <c r="BV44"/>
  <c r="BU44"/>
  <c r="BT44"/>
  <c r="BS44"/>
  <c r="BK44"/>
  <c r="BJ44"/>
  <c r="BI44"/>
  <c r="BH44"/>
  <c r="BG44"/>
  <c r="BF44"/>
  <c r="BE44"/>
  <c r="BD44"/>
  <c r="BC44"/>
  <c r="BB44"/>
  <c r="BA44"/>
  <c r="AZ44"/>
  <c r="AX44"/>
  <c r="AW44"/>
  <c r="AV44"/>
  <c r="AU44"/>
  <c r="AS44"/>
  <c r="AR44"/>
  <c r="AQ44"/>
  <c r="AP44"/>
  <c r="AN44"/>
  <c r="AM44"/>
  <c r="AL44"/>
  <c r="AK44"/>
  <c r="AI44"/>
  <c r="AH44"/>
  <c r="AG44"/>
  <c r="AF44"/>
  <c r="AD44"/>
  <c r="AC44"/>
  <c r="AB44"/>
  <c r="AA44"/>
  <c r="Y44"/>
  <c r="X44"/>
  <c r="W44"/>
  <c r="V44"/>
  <c r="T44"/>
  <c r="S44"/>
  <c r="R44"/>
  <c r="Q44"/>
  <c r="O44"/>
  <c r="N44"/>
  <c r="M44"/>
  <c r="L44"/>
  <c r="CN43"/>
  <c r="CM43"/>
  <c r="CL43"/>
  <c r="CK43"/>
  <c r="CJ43"/>
  <c r="CH43"/>
  <c r="CG43"/>
  <c r="CF43"/>
  <c r="CE43"/>
  <c r="CD43"/>
  <c r="CB43"/>
  <c r="CA43"/>
  <c r="BZ43"/>
  <c r="BY43"/>
  <c r="BX43"/>
  <c r="BV43"/>
  <c r="BU43"/>
  <c r="BT43"/>
  <c r="BS43"/>
  <c r="BK43"/>
  <c r="BJ43"/>
  <c r="BI43"/>
  <c r="BH43"/>
  <c r="BG43"/>
  <c r="BF43"/>
  <c r="BE43"/>
  <c r="BD43"/>
  <c r="BC43"/>
  <c r="BB43"/>
  <c r="BA43"/>
  <c r="AZ43"/>
  <c r="AX43"/>
  <c r="AW43"/>
  <c r="AV43"/>
  <c r="AU43"/>
  <c r="AS43"/>
  <c r="AR43"/>
  <c r="AQ43"/>
  <c r="AP43"/>
  <c r="AN43"/>
  <c r="AM43"/>
  <c r="AL43"/>
  <c r="AK43"/>
  <c r="AI43"/>
  <c r="AH43"/>
  <c r="AG43"/>
  <c r="AF43"/>
  <c r="AD43"/>
  <c r="AC43"/>
  <c r="AB43"/>
  <c r="AA43"/>
  <c r="Y43"/>
  <c r="X43"/>
  <c r="W43"/>
  <c r="V43"/>
  <c r="T43"/>
  <c r="S43"/>
  <c r="R43"/>
  <c r="Q43"/>
  <c r="O43"/>
  <c r="N43"/>
  <c r="M43"/>
  <c r="L43"/>
  <c r="CN42"/>
  <c r="CM42"/>
  <c r="CL42"/>
  <c r="CK42"/>
  <c r="CJ42"/>
  <c r="CH42"/>
  <c r="CG42"/>
  <c r="CF42"/>
  <c r="CE42"/>
  <c r="CD42"/>
  <c r="CB42"/>
  <c r="CA42"/>
  <c r="BZ42"/>
  <c r="BY42"/>
  <c r="BX42"/>
  <c r="BV42"/>
  <c r="BU42"/>
  <c r="BT42"/>
  <c r="BS42"/>
  <c r="BK42"/>
  <c r="BJ42"/>
  <c r="BI42"/>
  <c r="BH42"/>
  <c r="BG42"/>
  <c r="BF42"/>
  <c r="BE42"/>
  <c r="BD42"/>
  <c r="BC42"/>
  <c r="BB42"/>
  <c r="BA42"/>
  <c r="AZ42"/>
  <c r="AX42"/>
  <c r="AW42"/>
  <c r="AV42"/>
  <c r="AU42"/>
  <c r="AS42"/>
  <c r="AR42"/>
  <c r="AQ42"/>
  <c r="AP42"/>
  <c r="AN42"/>
  <c r="AM42"/>
  <c r="AL42"/>
  <c r="AK42"/>
  <c r="AI42"/>
  <c r="AH42"/>
  <c r="AG42"/>
  <c r="AF42"/>
  <c r="AD42"/>
  <c r="AC42"/>
  <c r="AB42"/>
  <c r="AA42"/>
  <c r="Y42"/>
  <c r="X42"/>
  <c r="W42"/>
  <c r="V42"/>
  <c r="T42"/>
  <c r="S42"/>
  <c r="R42"/>
  <c r="Q42"/>
  <c r="O42"/>
  <c r="N42"/>
  <c r="M42"/>
  <c r="L42"/>
  <c r="CN41"/>
  <c r="CM41"/>
  <c r="CL41"/>
  <c r="CK41"/>
  <c r="CJ41"/>
  <c r="CH41"/>
  <c r="CG41"/>
  <c r="CF41"/>
  <c r="CE41"/>
  <c r="CD41"/>
  <c r="CB41"/>
  <c r="CA41"/>
  <c r="BZ41"/>
  <c r="BY41"/>
  <c r="BX41"/>
  <c r="BV41"/>
  <c r="BU41"/>
  <c r="BT41"/>
  <c r="BS41"/>
  <c r="BK41"/>
  <c r="BJ41"/>
  <c r="BI41"/>
  <c r="BH41"/>
  <c r="BG41"/>
  <c r="BF41"/>
  <c r="BE41"/>
  <c r="BD41"/>
  <c r="BC41"/>
  <c r="BB41"/>
  <c r="BA41"/>
  <c r="AZ41"/>
  <c r="AX41"/>
  <c r="AW41"/>
  <c r="AV41"/>
  <c r="AU41"/>
  <c r="AS41"/>
  <c r="AR41"/>
  <c r="AQ41"/>
  <c r="AP41"/>
  <c r="AN41"/>
  <c r="AM41"/>
  <c r="AL41"/>
  <c r="AK41"/>
  <c r="AI41"/>
  <c r="AH41"/>
  <c r="AG41"/>
  <c r="AF41"/>
  <c r="AD41"/>
  <c r="AC41"/>
  <c r="AB41"/>
  <c r="AA41"/>
  <c r="Y41"/>
  <c r="X41"/>
  <c r="W41"/>
  <c r="V41"/>
  <c r="T41"/>
  <c r="S41"/>
  <c r="R41"/>
  <c r="Q41"/>
  <c r="O41"/>
  <c r="N41"/>
  <c r="M41"/>
  <c r="L41"/>
  <c r="CN40"/>
  <c r="CM40"/>
  <c r="CL40"/>
  <c r="CK40"/>
  <c r="CJ40"/>
  <c r="CH40"/>
  <c r="CG40"/>
  <c r="CF40"/>
  <c r="CE40"/>
  <c r="CD40"/>
  <c r="CB40"/>
  <c r="CA40"/>
  <c r="BZ40"/>
  <c r="BY40"/>
  <c r="BX40"/>
  <c r="BV40"/>
  <c r="BU40"/>
  <c r="BT40"/>
  <c r="BS40"/>
  <c r="BK40"/>
  <c r="BJ40"/>
  <c r="BI40"/>
  <c r="BH40"/>
  <c r="BG40"/>
  <c r="BF40"/>
  <c r="BE40"/>
  <c r="BD40"/>
  <c r="BC40"/>
  <c r="BB40"/>
  <c r="BA40"/>
  <c r="AZ40"/>
  <c r="AX40"/>
  <c r="AW40"/>
  <c r="AV40"/>
  <c r="AU40"/>
  <c r="AS40"/>
  <c r="AR40"/>
  <c r="AQ40"/>
  <c r="AP40"/>
  <c r="AN40"/>
  <c r="AM40"/>
  <c r="AL40"/>
  <c r="AK40"/>
  <c r="AI40"/>
  <c r="AH40"/>
  <c r="AG40"/>
  <c r="AF40"/>
  <c r="AD40"/>
  <c r="AC40"/>
  <c r="AB40"/>
  <c r="AA40"/>
  <c r="Y40"/>
  <c r="X40"/>
  <c r="W40"/>
  <c r="V40"/>
  <c r="T40"/>
  <c r="S40"/>
  <c r="R40"/>
  <c r="Q40"/>
  <c r="O40"/>
  <c r="N40"/>
  <c r="M40"/>
  <c r="L40"/>
  <c r="CN39"/>
  <c r="CM39"/>
  <c r="CL39"/>
  <c r="CK39"/>
  <c r="CJ39"/>
  <c r="CH39"/>
  <c r="CG39"/>
  <c r="CF39"/>
  <c r="CE39"/>
  <c r="CD39"/>
  <c r="CB39"/>
  <c r="CA39"/>
  <c r="BZ39"/>
  <c r="BY39"/>
  <c r="BX39"/>
  <c r="BV39"/>
  <c r="BU39"/>
  <c r="BT39"/>
  <c r="BS39"/>
  <c r="BK39"/>
  <c r="BJ39"/>
  <c r="BI39"/>
  <c r="BH39"/>
  <c r="BG39"/>
  <c r="BF39"/>
  <c r="BE39"/>
  <c r="BD39"/>
  <c r="BC39"/>
  <c r="BB39"/>
  <c r="BA39"/>
  <c r="AZ39"/>
  <c r="AX39"/>
  <c r="AW39"/>
  <c r="AV39"/>
  <c r="AU39"/>
  <c r="AS39"/>
  <c r="AR39"/>
  <c r="AQ39"/>
  <c r="AP39"/>
  <c r="AN39"/>
  <c r="AM39"/>
  <c r="AL39"/>
  <c r="AK39"/>
  <c r="AI39"/>
  <c r="AH39"/>
  <c r="AG39"/>
  <c r="AF39"/>
  <c r="AD39"/>
  <c r="AC39"/>
  <c r="AB39"/>
  <c r="AA39"/>
  <c r="Y39"/>
  <c r="X39"/>
  <c r="W39"/>
  <c r="V39"/>
  <c r="T39"/>
  <c r="S39"/>
  <c r="R39"/>
  <c r="Q39"/>
  <c r="O39"/>
  <c r="N39"/>
  <c r="M39"/>
  <c r="L39"/>
  <c r="CN38"/>
  <c r="CM38"/>
  <c r="CL38"/>
  <c r="CK38"/>
  <c r="CJ38"/>
  <c r="CH38"/>
  <c r="CG38"/>
  <c r="CF38"/>
  <c r="CE38"/>
  <c r="CD38"/>
  <c r="CB38"/>
  <c r="CA38"/>
  <c r="BZ38"/>
  <c r="BY38"/>
  <c r="BX38"/>
  <c r="BV38"/>
  <c r="BU38"/>
  <c r="BT38"/>
  <c r="BS38"/>
  <c r="BK38"/>
  <c r="BJ38"/>
  <c r="BI38"/>
  <c r="BH38"/>
  <c r="BG38"/>
  <c r="BF38"/>
  <c r="BE38"/>
  <c r="BD38"/>
  <c r="BC38"/>
  <c r="BB38"/>
  <c r="BA38"/>
  <c r="AZ38"/>
  <c r="AX38"/>
  <c r="AW38"/>
  <c r="AV38"/>
  <c r="AU38"/>
  <c r="AS38"/>
  <c r="AR38"/>
  <c r="AQ38"/>
  <c r="AP38"/>
  <c r="AN38"/>
  <c r="AM38"/>
  <c r="AL38"/>
  <c r="AK38"/>
  <c r="AI38"/>
  <c r="AH38"/>
  <c r="AG38"/>
  <c r="AF38"/>
  <c r="AD38"/>
  <c r="AC38"/>
  <c r="AB38"/>
  <c r="AA38"/>
  <c r="Y38"/>
  <c r="X38"/>
  <c r="W38"/>
  <c r="V38"/>
  <c r="T38"/>
  <c r="S38"/>
  <c r="R38"/>
  <c r="Q38"/>
  <c r="O38"/>
  <c r="N38"/>
  <c r="M38"/>
  <c r="L38"/>
  <c r="CN37"/>
  <c r="CM37"/>
  <c r="CL37"/>
  <c r="CK37"/>
  <c r="CJ37"/>
  <c r="CH37"/>
  <c r="CG37"/>
  <c r="CF37"/>
  <c r="CE37"/>
  <c r="CD37"/>
  <c r="CB37"/>
  <c r="CA37"/>
  <c r="BZ37"/>
  <c r="BY37"/>
  <c r="BX37"/>
  <c r="BV37"/>
  <c r="BU37"/>
  <c r="BT37"/>
  <c r="BS37"/>
  <c r="BK37"/>
  <c r="BJ37"/>
  <c r="BI37"/>
  <c r="BH37"/>
  <c r="BG37"/>
  <c r="BF37"/>
  <c r="BE37"/>
  <c r="BD37"/>
  <c r="BC37"/>
  <c r="BB37"/>
  <c r="BA37"/>
  <c r="AZ37"/>
  <c r="AX37"/>
  <c r="AW37"/>
  <c r="AV37"/>
  <c r="AU37"/>
  <c r="AS37"/>
  <c r="AR37"/>
  <c r="AQ37"/>
  <c r="AP37"/>
  <c r="AN37"/>
  <c r="AM37"/>
  <c r="AL37"/>
  <c r="AK37"/>
  <c r="AI37"/>
  <c r="AH37"/>
  <c r="AG37"/>
  <c r="AF37"/>
  <c r="AD37"/>
  <c r="AC37"/>
  <c r="AB37"/>
  <c r="AA37"/>
  <c r="Y37"/>
  <c r="X37"/>
  <c r="W37"/>
  <c r="V37"/>
  <c r="T37"/>
  <c r="S37"/>
  <c r="R37"/>
  <c r="Q37"/>
  <c r="O37"/>
  <c r="N37"/>
  <c r="M37"/>
  <c r="L37"/>
  <c r="CN36"/>
  <c r="CM36"/>
  <c r="CL36"/>
  <c r="CK36"/>
  <c r="CJ36"/>
  <c r="CH36"/>
  <c r="CG36"/>
  <c r="CF36"/>
  <c r="CE36"/>
  <c r="CD36"/>
  <c r="CB36"/>
  <c r="CA36"/>
  <c r="BZ36"/>
  <c r="BY36"/>
  <c r="BX36"/>
  <c r="BV36"/>
  <c r="BU36"/>
  <c r="BT36"/>
  <c r="BS36"/>
  <c r="BK36"/>
  <c r="BJ36"/>
  <c r="BI36"/>
  <c r="BH36"/>
  <c r="BG36"/>
  <c r="BF36"/>
  <c r="BE36"/>
  <c r="BD36"/>
  <c r="BC36"/>
  <c r="BB36"/>
  <c r="BA36"/>
  <c r="AZ36"/>
  <c r="AX36"/>
  <c r="AW36"/>
  <c r="AV36"/>
  <c r="AU36"/>
  <c r="AS36"/>
  <c r="AR36"/>
  <c r="AQ36"/>
  <c r="AP36"/>
  <c r="AN36"/>
  <c r="AM36"/>
  <c r="AL36"/>
  <c r="AK36"/>
  <c r="AI36"/>
  <c r="AH36"/>
  <c r="AG36"/>
  <c r="AF36"/>
  <c r="AD36"/>
  <c r="AC36"/>
  <c r="AB36"/>
  <c r="AA36"/>
  <c r="Y36"/>
  <c r="X36"/>
  <c r="W36"/>
  <c r="V36"/>
  <c r="T36"/>
  <c r="S36"/>
  <c r="R36"/>
  <c r="Q36"/>
  <c r="O36"/>
  <c r="N36"/>
  <c r="M36"/>
  <c r="L36"/>
  <c r="CN35"/>
  <c r="CM35"/>
  <c r="CL35"/>
  <c r="CK35"/>
  <c r="CJ35"/>
  <c r="CH35"/>
  <c r="CG35"/>
  <c r="CF35"/>
  <c r="CE35"/>
  <c r="CD35"/>
  <c r="CB35"/>
  <c r="CA35"/>
  <c r="BZ35"/>
  <c r="BY35"/>
  <c r="BX35"/>
  <c r="BV35"/>
  <c r="BU35"/>
  <c r="BT35"/>
  <c r="BS35"/>
  <c r="BK35"/>
  <c r="BJ35"/>
  <c r="BI35"/>
  <c r="BH35"/>
  <c r="BG35"/>
  <c r="BF35"/>
  <c r="BE35"/>
  <c r="BD35"/>
  <c r="BC35"/>
  <c r="BB35"/>
  <c r="BA35"/>
  <c r="AZ35"/>
  <c r="AX35"/>
  <c r="AW35"/>
  <c r="AV35"/>
  <c r="AU35"/>
  <c r="AS35"/>
  <c r="AR35"/>
  <c r="AQ35"/>
  <c r="AP35"/>
  <c r="AN35"/>
  <c r="AM35"/>
  <c r="AL35"/>
  <c r="AK35"/>
  <c r="AI35"/>
  <c r="AH35"/>
  <c r="AG35"/>
  <c r="AF35"/>
  <c r="AD35"/>
  <c r="AC35"/>
  <c r="AB35"/>
  <c r="AA35"/>
  <c r="Y35"/>
  <c r="X35"/>
  <c r="W35"/>
  <c r="V35"/>
  <c r="T35"/>
  <c r="S35"/>
  <c r="R35"/>
  <c r="Q35"/>
  <c r="O35"/>
  <c r="N35"/>
  <c r="M35"/>
  <c r="L35"/>
  <c r="CN34"/>
  <c r="CM34"/>
  <c r="CL34"/>
  <c r="CK34"/>
  <c r="CJ34"/>
  <c r="CH34"/>
  <c r="CG34"/>
  <c r="CF34"/>
  <c r="CE34"/>
  <c r="CD34"/>
  <c r="CB34"/>
  <c r="CA34"/>
  <c r="BZ34"/>
  <c r="BY34"/>
  <c r="BX34"/>
  <c r="BV34"/>
  <c r="BU34"/>
  <c r="BT34"/>
  <c r="BS34"/>
  <c r="BK34"/>
  <c r="BJ34"/>
  <c r="BI34"/>
  <c r="BH34"/>
  <c r="BG34"/>
  <c r="BF34"/>
  <c r="BE34"/>
  <c r="BD34"/>
  <c r="BC34"/>
  <c r="BB34"/>
  <c r="BA34"/>
  <c r="AZ34"/>
  <c r="AX34"/>
  <c r="AW34"/>
  <c r="AV34"/>
  <c r="AU34"/>
  <c r="AS34"/>
  <c r="AR34"/>
  <c r="AQ34"/>
  <c r="AP34"/>
  <c r="AN34"/>
  <c r="AM34"/>
  <c r="AL34"/>
  <c r="AK34"/>
  <c r="AI34"/>
  <c r="AH34"/>
  <c r="AG34"/>
  <c r="AF34"/>
  <c r="AD34"/>
  <c r="AC34"/>
  <c r="AB34"/>
  <c r="AA34"/>
  <c r="Y34"/>
  <c r="X34"/>
  <c r="W34"/>
  <c r="V34"/>
  <c r="T34"/>
  <c r="S34"/>
  <c r="R34"/>
  <c r="Q34"/>
  <c r="O34"/>
  <c r="N34"/>
  <c r="M34"/>
  <c r="L34"/>
  <c r="CN33"/>
  <c r="CM33"/>
  <c r="CL33"/>
  <c r="CK33"/>
  <c r="CJ33"/>
  <c r="CH33"/>
  <c r="CG33"/>
  <c r="CF33"/>
  <c r="CE33"/>
  <c r="CD33"/>
  <c r="CB33"/>
  <c r="CA33"/>
  <c r="BZ33"/>
  <c r="BY33"/>
  <c r="BX33"/>
  <c r="BV33"/>
  <c r="BU33"/>
  <c r="BT33"/>
  <c r="BS33"/>
  <c r="BK33"/>
  <c r="BJ33"/>
  <c r="BI33"/>
  <c r="BH33"/>
  <c r="BG33"/>
  <c r="BF33"/>
  <c r="BE33"/>
  <c r="BD33"/>
  <c r="BC33"/>
  <c r="BB33"/>
  <c r="BA33"/>
  <c r="AZ33"/>
  <c r="AX33"/>
  <c r="AW33"/>
  <c r="AV33"/>
  <c r="AU33"/>
  <c r="AS33"/>
  <c r="AR33"/>
  <c r="AQ33"/>
  <c r="AP33"/>
  <c r="AN33"/>
  <c r="AM33"/>
  <c r="AL33"/>
  <c r="AK33"/>
  <c r="AI33"/>
  <c r="AH33"/>
  <c r="AG33"/>
  <c r="AF33"/>
  <c r="AD33"/>
  <c r="AC33"/>
  <c r="AB33"/>
  <c r="AA33"/>
  <c r="Y33"/>
  <c r="X33"/>
  <c r="W33"/>
  <c r="V33"/>
  <c r="T33"/>
  <c r="S33"/>
  <c r="R33"/>
  <c r="Q33"/>
  <c r="O33"/>
  <c r="N33"/>
  <c r="M33"/>
  <c r="L33"/>
  <c r="CN32"/>
  <c r="CM32"/>
  <c r="CL32"/>
  <c r="CK32"/>
  <c r="CJ32"/>
  <c r="CH32"/>
  <c r="CG32"/>
  <c r="CF32"/>
  <c r="CE32"/>
  <c r="CD32"/>
  <c r="CB32"/>
  <c r="CA32"/>
  <c r="BZ32"/>
  <c r="BY32"/>
  <c r="BX32"/>
  <c r="BV32"/>
  <c r="BU32"/>
  <c r="BT32"/>
  <c r="BS32"/>
  <c r="BK32"/>
  <c r="BJ32"/>
  <c r="BI32"/>
  <c r="BH32"/>
  <c r="BG32"/>
  <c r="BF32"/>
  <c r="BE32"/>
  <c r="BD32"/>
  <c r="BC32"/>
  <c r="BB32"/>
  <c r="BA32"/>
  <c r="AZ32"/>
  <c r="AX32"/>
  <c r="AW32"/>
  <c r="AV32"/>
  <c r="AU32"/>
  <c r="AS32"/>
  <c r="AR32"/>
  <c r="AQ32"/>
  <c r="AP32"/>
  <c r="AN32"/>
  <c r="AM32"/>
  <c r="AL32"/>
  <c r="AK32"/>
  <c r="AI32"/>
  <c r="AH32"/>
  <c r="AG32"/>
  <c r="AF32"/>
  <c r="AD32"/>
  <c r="AC32"/>
  <c r="AB32"/>
  <c r="AA32"/>
  <c r="Y32"/>
  <c r="X32"/>
  <c r="W32"/>
  <c r="V32"/>
  <c r="T32"/>
  <c r="S32"/>
  <c r="R32"/>
  <c r="Q32"/>
  <c r="O32"/>
  <c r="N32"/>
  <c r="M32"/>
  <c r="L32"/>
  <c r="CN31"/>
  <c r="CM31"/>
  <c r="CL31"/>
  <c r="CK31"/>
  <c r="CJ31"/>
  <c r="CH31"/>
  <c r="CG31"/>
  <c r="CF31"/>
  <c r="CE31"/>
  <c r="CD31"/>
  <c r="CB31"/>
  <c r="CA31"/>
  <c r="BZ31"/>
  <c r="BY31"/>
  <c r="BX31"/>
  <c r="BV31"/>
  <c r="BU31"/>
  <c r="BT31"/>
  <c r="BS31"/>
  <c r="BK31"/>
  <c r="BJ31"/>
  <c r="BI31"/>
  <c r="BH31"/>
  <c r="BG31"/>
  <c r="BF31"/>
  <c r="BE31"/>
  <c r="BD31"/>
  <c r="BC31"/>
  <c r="BB31"/>
  <c r="BA31"/>
  <c r="AZ31"/>
  <c r="AX31"/>
  <c r="AW31"/>
  <c r="AV31"/>
  <c r="AU31"/>
  <c r="AS31"/>
  <c r="AR31"/>
  <c r="AQ31"/>
  <c r="AP31"/>
  <c r="AN31"/>
  <c r="AM31"/>
  <c r="AL31"/>
  <c r="AK31"/>
  <c r="AI31"/>
  <c r="AH31"/>
  <c r="AG31"/>
  <c r="AF31"/>
  <c r="AD31"/>
  <c r="AC31"/>
  <c r="AB31"/>
  <c r="AA31"/>
  <c r="Y31"/>
  <c r="X31"/>
  <c r="W31"/>
  <c r="V31"/>
  <c r="T31"/>
  <c r="S31"/>
  <c r="R31"/>
  <c r="Q31"/>
  <c r="O31"/>
  <c r="N31"/>
  <c r="M31"/>
  <c r="L31"/>
  <c r="CN30"/>
  <c r="CM30"/>
  <c r="CL30"/>
  <c r="CK30"/>
  <c r="CJ30"/>
  <c r="CH30"/>
  <c r="CG30"/>
  <c r="CF30"/>
  <c r="CE30"/>
  <c r="CD30"/>
  <c r="CB30"/>
  <c r="CA30"/>
  <c r="BZ30"/>
  <c r="BY30"/>
  <c r="BX30"/>
  <c r="BV30"/>
  <c r="BU30"/>
  <c r="BT30"/>
  <c r="BS30"/>
  <c r="BK30"/>
  <c r="BJ30"/>
  <c r="BI30"/>
  <c r="BH30"/>
  <c r="BG30"/>
  <c r="BF30"/>
  <c r="BE30"/>
  <c r="BD30"/>
  <c r="BC30"/>
  <c r="BB30"/>
  <c r="BA30"/>
  <c r="AZ30"/>
  <c r="AX30"/>
  <c r="AW30"/>
  <c r="AV30"/>
  <c r="AU30"/>
  <c r="AS30"/>
  <c r="AR30"/>
  <c r="AQ30"/>
  <c r="AP30"/>
  <c r="AN30"/>
  <c r="AM30"/>
  <c r="AL30"/>
  <c r="AK30"/>
  <c r="AI30"/>
  <c r="AH30"/>
  <c r="AG30"/>
  <c r="AF30"/>
  <c r="AD30"/>
  <c r="AC30"/>
  <c r="AB30"/>
  <c r="AA30"/>
  <c r="Y30"/>
  <c r="X30"/>
  <c r="W30"/>
  <c r="V30"/>
  <c r="T30"/>
  <c r="S30"/>
  <c r="R30"/>
  <c r="Q30"/>
  <c r="O30"/>
  <c r="N30"/>
  <c r="M30"/>
  <c r="L30"/>
  <c r="CN29"/>
  <c r="CM29"/>
  <c r="CL29"/>
  <c r="CK29"/>
  <c r="CJ29"/>
  <c r="CH29"/>
  <c r="CG29"/>
  <c r="CF29"/>
  <c r="CE29"/>
  <c r="CD29"/>
  <c r="CB29"/>
  <c r="CA29"/>
  <c r="BZ29"/>
  <c r="BY29"/>
  <c r="BX29"/>
  <c r="BV29"/>
  <c r="BU29"/>
  <c r="BT29"/>
  <c r="BS29"/>
  <c r="BK29"/>
  <c r="BJ29"/>
  <c r="BI29"/>
  <c r="BH29"/>
  <c r="BG29"/>
  <c r="BF29"/>
  <c r="BE29"/>
  <c r="BD29"/>
  <c r="BC29"/>
  <c r="BB29"/>
  <c r="BA29"/>
  <c r="AZ29"/>
  <c r="AX29"/>
  <c r="AW29"/>
  <c r="AV29"/>
  <c r="AU29"/>
  <c r="AS29"/>
  <c r="AR29"/>
  <c r="AQ29"/>
  <c r="AP29"/>
  <c r="AN29"/>
  <c r="AM29"/>
  <c r="AL29"/>
  <c r="AK29"/>
  <c r="AI29"/>
  <c r="AH29"/>
  <c r="AG29"/>
  <c r="AF29"/>
  <c r="AD29"/>
  <c r="AC29"/>
  <c r="AB29"/>
  <c r="AA29"/>
  <c r="Y29"/>
  <c r="X29"/>
  <c r="W29"/>
  <c r="V29"/>
  <c r="T29"/>
  <c r="S29"/>
  <c r="R29"/>
  <c r="Q29"/>
  <c r="O29"/>
  <c r="N29"/>
  <c r="M29"/>
  <c r="L29"/>
  <c r="CN28"/>
  <c r="CM28"/>
  <c r="CL28"/>
  <c r="CK28"/>
  <c r="CJ28"/>
  <c r="CH28"/>
  <c r="CG28"/>
  <c r="CF28"/>
  <c r="CE28"/>
  <c r="CD28"/>
  <c r="CB28"/>
  <c r="CA28"/>
  <c r="BZ28"/>
  <c r="BY28"/>
  <c r="BX28"/>
  <c r="BV28"/>
  <c r="BU28"/>
  <c r="BT28"/>
  <c r="BS28"/>
  <c r="BK28"/>
  <c r="BJ28"/>
  <c r="BI28"/>
  <c r="BH28"/>
  <c r="BG28"/>
  <c r="BF28"/>
  <c r="BE28"/>
  <c r="BD28"/>
  <c r="BC28"/>
  <c r="BB28"/>
  <c r="BA28"/>
  <c r="AZ28"/>
  <c r="AX28"/>
  <c r="AW28"/>
  <c r="AV28"/>
  <c r="AU28"/>
  <c r="AS28"/>
  <c r="AR28"/>
  <c r="AQ28"/>
  <c r="AP28"/>
  <c r="AN28"/>
  <c r="AM28"/>
  <c r="AL28"/>
  <c r="AK28"/>
  <c r="AI28"/>
  <c r="AH28"/>
  <c r="AG28"/>
  <c r="AF28"/>
  <c r="AD28"/>
  <c r="AC28"/>
  <c r="AB28"/>
  <c r="AA28"/>
  <c r="Y28"/>
  <c r="X28"/>
  <c r="W28"/>
  <c r="V28"/>
  <c r="T28"/>
  <c r="S28"/>
  <c r="R28"/>
  <c r="Q28"/>
  <c r="O28"/>
  <c r="N28"/>
  <c r="M28"/>
  <c r="L28"/>
  <c r="CN27"/>
  <c r="CM27"/>
  <c r="CL27"/>
  <c r="CK27"/>
  <c r="CJ27"/>
  <c r="CH27"/>
  <c r="CG27"/>
  <c r="CF27"/>
  <c r="CE27"/>
  <c r="CD27"/>
  <c r="CB27"/>
  <c r="CA27"/>
  <c r="BZ27"/>
  <c r="BY27"/>
  <c r="BX27"/>
  <c r="BV27"/>
  <c r="BU27"/>
  <c r="BT27"/>
  <c r="BS27"/>
  <c r="BK27"/>
  <c r="BJ27"/>
  <c r="BI27"/>
  <c r="BH27"/>
  <c r="BG27"/>
  <c r="BF27"/>
  <c r="BE27"/>
  <c r="BD27"/>
  <c r="BC27"/>
  <c r="BB27"/>
  <c r="BA27"/>
  <c r="AZ27"/>
  <c r="AX27"/>
  <c r="AW27"/>
  <c r="AV27"/>
  <c r="AU27"/>
  <c r="AS27"/>
  <c r="AR27"/>
  <c r="AQ27"/>
  <c r="AP27"/>
  <c r="AN27"/>
  <c r="AM27"/>
  <c r="AL27"/>
  <c r="AK27"/>
  <c r="AI27"/>
  <c r="AH27"/>
  <c r="AG27"/>
  <c r="AF27"/>
  <c r="AD27"/>
  <c r="AC27"/>
  <c r="AB27"/>
  <c r="AA27"/>
  <c r="Y27"/>
  <c r="X27"/>
  <c r="W27"/>
  <c r="V27"/>
  <c r="T27"/>
  <c r="S27"/>
  <c r="R27"/>
  <c r="Q27"/>
  <c r="O27"/>
  <c r="N27"/>
  <c r="M27"/>
  <c r="L27"/>
  <c r="CN26"/>
  <c r="CM26"/>
  <c r="CL26"/>
  <c r="CK26"/>
  <c r="CJ26"/>
  <c r="CH26"/>
  <c r="CG26"/>
  <c r="CF26"/>
  <c r="CE26"/>
  <c r="CD26"/>
  <c r="CB26"/>
  <c r="CA26"/>
  <c r="BZ26"/>
  <c r="BY26"/>
  <c r="BX26"/>
  <c r="BV26"/>
  <c r="BU26"/>
  <c r="BT26"/>
  <c r="BS26"/>
  <c r="BK26"/>
  <c r="BJ26"/>
  <c r="BI26"/>
  <c r="BH26"/>
  <c r="BG26"/>
  <c r="BF26"/>
  <c r="BE26"/>
  <c r="BD26"/>
  <c r="BC26"/>
  <c r="BB26"/>
  <c r="BA26"/>
  <c r="AZ26"/>
  <c r="AX26"/>
  <c r="AW26"/>
  <c r="AV26"/>
  <c r="AU26"/>
  <c r="AS26"/>
  <c r="AR26"/>
  <c r="AQ26"/>
  <c r="AP26"/>
  <c r="AN26"/>
  <c r="AM26"/>
  <c r="AL26"/>
  <c r="AK26"/>
  <c r="AI26"/>
  <c r="AH26"/>
  <c r="AG26"/>
  <c r="AF26"/>
  <c r="AD26"/>
  <c r="AC26"/>
  <c r="AB26"/>
  <c r="AA26"/>
  <c r="Y26"/>
  <c r="X26"/>
  <c r="W26"/>
  <c r="V26"/>
  <c r="T26"/>
  <c r="S26"/>
  <c r="R26"/>
  <c r="Q26"/>
  <c r="O26"/>
  <c r="N26"/>
  <c r="M26"/>
  <c r="L26"/>
  <c r="CN25"/>
  <c r="CM25"/>
  <c r="CL25"/>
  <c r="CK25"/>
  <c r="CJ25"/>
  <c r="CH25"/>
  <c r="CG25"/>
  <c r="CF25"/>
  <c r="CE25"/>
  <c r="CD25"/>
  <c r="CB25"/>
  <c r="CA25"/>
  <c r="BZ25"/>
  <c r="BY25"/>
  <c r="BX25"/>
  <c r="BV25"/>
  <c r="BU25"/>
  <c r="BT25"/>
  <c r="BS25"/>
  <c r="BK25"/>
  <c r="BJ25"/>
  <c r="BI25"/>
  <c r="BH25"/>
  <c r="BG25"/>
  <c r="BF25"/>
  <c r="BE25"/>
  <c r="BD25"/>
  <c r="BC25"/>
  <c r="BB25"/>
  <c r="BA25"/>
  <c r="AZ25"/>
  <c r="AX25"/>
  <c r="AW25"/>
  <c r="AV25"/>
  <c r="AU25"/>
  <c r="AS25"/>
  <c r="AR25"/>
  <c r="AQ25"/>
  <c r="AP25"/>
  <c r="AN25"/>
  <c r="AM25"/>
  <c r="AL25"/>
  <c r="AK25"/>
  <c r="AI25"/>
  <c r="AH25"/>
  <c r="AG25"/>
  <c r="AF25"/>
  <c r="AD25"/>
  <c r="AC25"/>
  <c r="AB25"/>
  <c r="AA25"/>
  <c r="Y25"/>
  <c r="X25"/>
  <c r="W25"/>
  <c r="V25"/>
  <c r="T25"/>
  <c r="S25"/>
  <c r="R25"/>
  <c r="Q25"/>
  <c r="O25"/>
  <c r="N25"/>
  <c r="M25"/>
  <c r="L25"/>
  <c r="CN24"/>
  <c r="CM24"/>
  <c r="CL24"/>
  <c r="CK24"/>
  <c r="CJ24"/>
  <c r="CH24"/>
  <c r="CG24"/>
  <c r="CF24"/>
  <c r="CE24"/>
  <c r="CD24"/>
  <c r="CB24"/>
  <c r="CA24"/>
  <c r="BZ24"/>
  <c r="BY24"/>
  <c r="BX24"/>
  <c r="BV24"/>
  <c r="BU24"/>
  <c r="BT24"/>
  <c r="BS24"/>
  <c r="BK24"/>
  <c r="BJ24"/>
  <c r="BI24"/>
  <c r="BH24"/>
  <c r="BG24"/>
  <c r="BF24"/>
  <c r="BE24"/>
  <c r="BD24"/>
  <c r="BC24"/>
  <c r="BB24"/>
  <c r="BA24"/>
  <c r="AZ24"/>
  <c r="AX24"/>
  <c r="AW24"/>
  <c r="AV24"/>
  <c r="AU24"/>
  <c r="AS24"/>
  <c r="AR24"/>
  <c r="AQ24"/>
  <c r="AP24"/>
  <c r="AN24"/>
  <c r="AM24"/>
  <c r="AL24"/>
  <c r="AK24"/>
  <c r="AI24"/>
  <c r="AH24"/>
  <c r="AG24"/>
  <c r="AF24"/>
  <c r="AD24"/>
  <c r="AC24"/>
  <c r="AB24"/>
  <c r="AA24"/>
  <c r="Y24"/>
  <c r="X24"/>
  <c r="W24"/>
  <c r="V24"/>
  <c r="T24"/>
  <c r="S24"/>
  <c r="R24"/>
  <c r="Q24"/>
  <c r="O24"/>
  <c r="N24"/>
  <c r="M24"/>
  <c r="L24"/>
  <c r="CN23"/>
  <c r="CM23"/>
  <c r="CL23"/>
  <c r="CK23"/>
  <c r="CJ23"/>
  <c r="CH23"/>
  <c r="CG23"/>
  <c r="CF23"/>
  <c r="CE23"/>
  <c r="CD23"/>
  <c r="CB23"/>
  <c r="CA23"/>
  <c r="BZ23"/>
  <c r="BY23"/>
  <c r="BX23"/>
  <c r="BV23"/>
  <c r="BU23"/>
  <c r="BT23"/>
  <c r="BS23"/>
  <c r="BK23"/>
  <c r="BJ23"/>
  <c r="BI23"/>
  <c r="BH23"/>
  <c r="BG23"/>
  <c r="BF23"/>
  <c r="BE23"/>
  <c r="BD23"/>
  <c r="BC23"/>
  <c r="BB23"/>
  <c r="BA23"/>
  <c r="AZ23"/>
  <c r="AX23"/>
  <c r="AW23"/>
  <c r="AV23"/>
  <c r="AU23"/>
  <c r="AS23"/>
  <c r="AR23"/>
  <c r="AQ23"/>
  <c r="AP23"/>
  <c r="AN23"/>
  <c r="AM23"/>
  <c r="AL23"/>
  <c r="AK23"/>
  <c r="AI23"/>
  <c r="AH23"/>
  <c r="AG23"/>
  <c r="AF23"/>
  <c r="AD23"/>
  <c r="AC23"/>
  <c r="AB23"/>
  <c r="AA23"/>
  <c r="Y23"/>
  <c r="X23"/>
  <c r="W23"/>
  <c r="V23"/>
  <c r="T23"/>
  <c r="S23"/>
  <c r="R23"/>
  <c r="Q23"/>
  <c r="O23"/>
  <c r="N23"/>
  <c r="M23"/>
  <c r="L23"/>
  <c r="CN22"/>
  <c r="CM22"/>
  <c r="CL22"/>
  <c r="CK22"/>
  <c r="CJ22"/>
  <c r="CH22"/>
  <c r="CG22"/>
  <c r="CF22"/>
  <c r="CE22"/>
  <c r="CD22"/>
  <c r="CB22"/>
  <c r="CA22"/>
  <c r="BZ22"/>
  <c r="BY22"/>
  <c r="BX22"/>
  <c r="BV22"/>
  <c r="BU22"/>
  <c r="BT22"/>
  <c r="BS22"/>
  <c r="BK22"/>
  <c r="BJ22"/>
  <c r="BI22"/>
  <c r="BH22"/>
  <c r="BG22"/>
  <c r="BF22"/>
  <c r="BE22"/>
  <c r="BD22"/>
  <c r="BC22"/>
  <c r="BB22"/>
  <c r="BA22"/>
  <c r="AZ22"/>
  <c r="AX22"/>
  <c r="AW22"/>
  <c r="AV22"/>
  <c r="AU22"/>
  <c r="AS22"/>
  <c r="AR22"/>
  <c r="AQ22"/>
  <c r="AP22"/>
  <c r="AN22"/>
  <c r="AM22"/>
  <c r="AL22"/>
  <c r="AK22"/>
  <c r="AI22"/>
  <c r="AH22"/>
  <c r="AG22"/>
  <c r="AF22"/>
  <c r="AD22"/>
  <c r="AC22"/>
  <c r="AB22"/>
  <c r="AA22"/>
  <c r="Y22"/>
  <c r="X22"/>
  <c r="W22"/>
  <c r="V22"/>
  <c r="T22"/>
  <c r="S22"/>
  <c r="R22"/>
  <c r="Q22"/>
  <c r="O22"/>
  <c r="N22"/>
  <c r="M22"/>
  <c r="L22"/>
  <c r="CN21"/>
  <c r="CM21"/>
  <c r="CL21"/>
  <c r="CK21"/>
  <c r="CJ21"/>
  <c r="CH21"/>
  <c r="CG21"/>
  <c r="CF21"/>
  <c r="CE21"/>
  <c r="CD21"/>
  <c r="CB21"/>
  <c r="CA21"/>
  <c r="BZ21"/>
  <c r="BY21"/>
  <c r="BX21"/>
  <c r="BV21"/>
  <c r="BU21"/>
  <c r="BT21"/>
  <c r="BS21"/>
  <c r="BK21"/>
  <c r="BJ21"/>
  <c r="BI21"/>
  <c r="BH21"/>
  <c r="BG21"/>
  <c r="BF21"/>
  <c r="BE21"/>
  <c r="BD21"/>
  <c r="BC21"/>
  <c r="BB21"/>
  <c r="BA21"/>
  <c r="AZ21"/>
  <c r="AX21"/>
  <c r="AW21"/>
  <c r="AV21"/>
  <c r="AU21"/>
  <c r="AS21"/>
  <c r="AR21"/>
  <c r="AQ21"/>
  <c r="AP21"/>
  <c r="AN21"/>
  <c r="AM21"/>
  <c r="AL21"/>
  <c r="AK21"/>
  <c r="AI21"/>
  <c r="AH21"/>
  <c r="AG21"/>
  <c r="AF21"/>
  <c r="AD21"/>
  <c r="AC21"/>
  <c r="AB21"/>
  <c r="AA21"/>
  <c r="Y21"/>
  <c r="X21"/>
  <c r="W21"/>
  <c r="V21"/>
  <c r="T21"/>
  <c r="S21"/>
  <c r="R21"/>
  <c r="Q21"/>
  <c r="O21"/>
  <c r="N21"/>
  <c r="M21"/>
  <c r="L21"/>
  <c r="CN20"/>
  <c r="CM20"/>
  <c r="CL20"/>
  <c r="CK20"/>
  <c r="CJ20"/>
  <c r="CH20"/>
  <c r="CG20"/>
  <c r="CF20"/>
  <c r="CE20"/>
  <c r="CD20"/>
  <c r="CB20"/>
  <c r="CA20"/>
  <c r="BZ20"/>
  <c r="BY20"/>
  <c r="BX20"/>
  <c r="BV20"/>
  <c r="BU20"/>
  <c r="BT20"/>
  <c r="BS20"/>
  <c r="BK20"/>
  <c r="BJ20"/>
  <c r="BI20"/>
  <c r="BH20"/>
  <c r="BG20"/>
  <c r="BF20"/>
  <c r="BE20"/>
  <c r="BD20"/>
  <c r="BC20"/>
  <c r="BB20"/>
  <c r="BA20"/>
  <c r="AZ20"/>
  <c r="AX20"/>
  <c r="AW20"/>
  <c r="AV20"/>
  <c r="AU20"/>
  <c r="AS20"/>
  <c r="AR20"/>
  <c r="AQ20"/>
  <c r="AP20"/>
  <c r="AN20"/>
  <c r="AM20"/>
  <c r="AL20"/>
  <c r="AK20"/>
  <c r="AI20"/>
  <c r="AH20"/>
  <c r="AG20"/>
  <c r="AF20"/>
  <c r="AD20"/>
  <c r="AC20"/>
  <c r="AB20"/>
  <c r="AA20"/>
  <c r="Y20"/>
  <c r="X20"/>
  <c r="W20"/>
  <c r="V20"/>
  <c r="T20"/>
  <c r="S20"/>
  <c r="R20"/>
  <c r="Q20"/>
  <c r="O20"/>
  <c r="N20"/>
  <c r="M20"/>
  <c r="L20"/>
  <c r="H154"/>
  <c r="F163"/>
  <c r="A131"/>
  <c r="A733" i="3" s="1"/>
  <c r="A135" i="1"/>
  <c r="A734" i="3" s="1"/>
  <c r="A139" i="1"/>
  <c r="A735" i="3" s="1"/>
  <c r="A147" i="1"/>
  <c r="A737" i="3" s="1"/>
  <c r="E11"/>
  <c r="E12" s="1"/>
  <c r="CM2" i="1"/>
  <c r="CM3"/>
  <c r="CM4"/>
  <c r="CM5"/>
  <c r="CM6"/>
  <c r="CM7"/>
  <c r="CM8"/>
  <c r="CM9"/>
  <c r="CM10"/>
  <c r="CM11"/>
  <c r="CM12"/>
  <c r="CM13"/>
  <c r="CM14"/>
  <c r="CM15"/>
  <c r="CM16"/>
  <c r="CM17"/>
  <c r="CM18"/>
  <c r="CM19"/>
  <c r="CM56"/>
  <c r="CM57"/>
  <c r="CM58"/>
  <c r="CM59"/>
  <c r="CM60"/>
  <c r="CM61"/>
  <c r="CM62"/>
  <c r="CM63"/>
  <c r="CM64"/>
  <c r="CM65"/>
  <c r="CM66"/>
  <c r="CM67"/>
  <c r="CM68"/>
  <c r="CM69"/>
  <c r="CM70"/>
  <c r="CM71"/>
  <c r="CM72"/>
  <c r="CM73"/>
  <c r="CM92"/>
  <c r="CM93"/>
  <c r="CM94"/>
  <c r="CM95"/>
  <c r="CM96"/>
  <c r="CM97"/>
  <c r="CM98"/>
  <c r="CM99"/>
  <c r="CM100"/>
  <c r="CM101"/>
  <c r="CM102"/>
  <c r="CM103"/>
  <c r="CM104"/>
  <c r="CM105"/>
  <c r="CM106"/>
  <c r="CM107"/>
  <c r="CM108"/>
  <c r="CM109"/>
  <c r="CJ2"/>
  <c r="CJ3"/>
  <c r="CJ4"/>
  <c r="CJ5"/>
  <c r="CJ6"/>
  <c r="CJ7"/>
  <c r="CJ8"/>
  <c r="CJ9"/>
  <c r="CJ10"/>
  <c r="CJ11"/>
  <c r="CJ12"/>
  <c r="CJ13"/>
  <c r="CJ14"/>
  <c r="CJ15"/>
  <c r="CJ16"/>
  <c r="CJ17"/>
  <c r="CJ18"/>
  <c r="CJ19"/>
  <c r="CJ92"/>
  <c r="CJ93"/>
  <c r="CJ94"/>
  <c r="CJ95"/>
  <c r="CJ96"/>
  <c r="CJ97"/>
  <c r="CJ98"/>
  <c r="CJ99"/>
  <c r="CJ100"/>
  <c r="CJ101"/>
  <c r="CJ102"/>
  <c r="CJ103"/>
  <c r="CJ104"/>
  <c r="CJ105"/>
  <c r="CJ106"/>
  <c r="CJ107"/>
  <c r="CJ108"/>
  <c r="CJ109"/>
  <c r="CJ56"/>
  <c r="CJ57"/>
  <c r="CJ58"/>
  <c r="CJ59"/>
  <c r="CJ60"/>
  <c r="CJ61"/>
  <c r="CJ62"/>
  <c r="CJ63"/>
  <c r="CJ64"/>
  <c r="CJ65"/>
  <c r="CJ66"/>
  <c r="CJ67"/>
  <c r="CJ68"/>
  <c r="CJ69"/>
  <c r="CJ70"/>
  <c r="CJ71"/>
  <c r="CJ72"/>
  <c r="CJ73"/>
  <c r="CG2"/>
  <c r="CG3"/>
  <c r="CG4"/>
  <c r="CG5"/>
  <c r="CG6"/>
  <c r="CG7"/>
  <c r="CG8"/>
  <c r="CG9"/>
  <c r="CG10"/>
  <c r="CG11"/>
  <c r="CG12"/>
  <c r="CG13"/>
  <c r="CG14"/>
  <c r="CG15"/>
  <c r="CG16"/>
  <c r="CG17"/>
  <c r="CG18"/>
  <c r="CG19"/>
  <c r="CG56"/>
  <c r="CG57"/>
  <c r="CG58"/>
  <c r="CG59"/>
  <c r="CG60"/>
  <c r="CG61"/>
  <c r="CG62"/>
  <c r="CG63"/>
  <c r="CG64"/>
  <c r="CG65"/>
  <c r="CG66"/>
  <c r="CG67"/>
  <c r="CG68"/>
  <c r="CG69"/>
  <c r="CG70"/>
  <c r="CG71"/>
  <c r="CG72"/>
  <c r="CG73"/>
  <c r="CG92"/>
  <c r="CG93"/>
  <c r="CG94"/>
  <c r="CG95"/>
  <c r="CG96"/>
  <c r="CG97"/>
  <c r="CG98"/>
  <c r="CG99"/>
  <c r="CG100"/>
  <c r="CG101"/>
  <c r="CG102"/>
  <c r="CG103"/>
  <c r="CG104"/>
  <c r="CG105"/>
  <c r="CG106"/>
  <c r="CG107"/>
  <c r="CG108"/>
  <c r="CG109"/>
  <c r="CD2"/>
  <c r="CD3"/>
  <c r="CD4"/>
  <c r="CD5"/>
  <c r="CD6"/>
  <c r="CD7"/>
  <c r="CD8"/>
  <c r="CD9"/>
  <c r="CD10"/>
  <c r="CD11"/>
  <c r="CD12"/>
  <c r="CD13"/>
  <c r="CD14"/>
  <c r="CD15"/>
  <c r="CD16"/>
  <c r="CD17"/>
  <c r="CD18"/>
  <c r="CD19"/>
  <c r="CD92"/>
  <c r="CD93"/>
  <c r="CD94"/>
  <c r="CD95"/>
  <c r="CD96"/>
  <c r="CD97"/>
  <c r="CD98"/>
  <c r="CD99"/>
  <c r="CD100"/>
  <c r="CD101"/>
  <c r="CD102"/>
  <c r="CD103"/>
  <c r="CD104"/>
  <c r="CD105"/>
  <c r="CD106"/>
  <c r="CD107"/>
  <c r="CD108"/>
  <c r="CD109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A2"/>
  <c r="CA3"/>
  <c r="CA4"/>
  <c r="CA5"/>
  <c r="CA6"/>
  <c r="CA7"/>
  <c r="CA8"/>
  <c r="CA9"/>
  <c r="CA10"/>
  <c r="CA11"/>
  <c r="CA12"/>
  <c r="CA13"/>
  <c r="CA14"/>
  <c r="CA15"/>
  <c r="CA16"/>
  <c r="CA17"/>
  <c r="CA18"/>
  <c r="CA19"/>
  <c r="CA56"/>
  <c r="CA57"/>
  <c r="CA58"/>
  <c r="CA59"/>
  <c r="CA60"/>
  <c r="CA61"/>
  <c r="CA62"/>
  <c r="CA63"/>
  <c r="CA64"/>
  <c r="CA65"/>
  <c r="CA66"/>
  <c r="CA67"/>
  <c r="CA68"/>
  <c r="CA69"/>
  <c r="CA70"/>
  <c r="CA71"/>
  <c r="CA72"/>
  <c r="CA73"/>
  <c r="CA92"/>
  <c r="CA93"/>
  <c r="CA94"/>
  <c r="CA95"/>
  <c r="CA96"/>
  <c r="CA97"/>
  <c r="CA98"/>
  <c r="CA99"/>
  <c r="CA100"/>
  <c r="CA101"/>
  <c r="CA102"/>
  <c r="CA103"/>
  <c r="CA104"/>
  <c r="CA105"/>
  <c r="CA106"/>
  <c r="CA107"/>
  <c r="CA108"/>
  <c r="CA109"/>
  <c r="BX2"/>
  <c r="BX3"/>
  <c r="BX4"/>
  <c r="BX5"/>
  <c r="BX6"/>
  <c r="BX7"/>
  <c r="BX8"/>
  <c r="BX9"/>
  <c r="BX10"/>
  <c r="BX11"/>
  <c r="BX12"/>
  <c r="BX13"/>
  <c r="BX14"/>
  <c r="BX15"/>
  <c r="BX16"/>
  <c r="BX17"/>
  <c r="BX18"/>
  <c r="BX19"/>
  <c r="BX92"/>
  <c r="BX93"/>
  <c r="BX94"/>
  <c r="BX95"/>
  <c r="BX96"/>
  <c r="BX97"/>
  <c r="BX98"/>
  <c r="BX99"/>
  <c r="BX100"/>
  <c r="BX101"/>
  <c r="BX102"/>
  <c r="BX103"/>
  <c r="BX104"/>
  <c r="BX105"/>
  <c r="BX106"/>
  <c r="BX107"/>
  <c r="BX108"/>
  <c r="BX109"/>
  <c r="BX56"/>
  <c r="BX57"/>
  <c r="BX58"/>
  <c r="BX59"/>
  <c r="BX60"/>
  <c r="BX61"/>
  <c r="BX62"/>
  <c r="BX63"/>
  <c r="BX64"/>
  <c r="BX65"/>
  <c r="BX66"/>
  <c r="BX67"/>
  <c r="BX68"/>
  <c r="BX69"/>
  <c r="BX70"/>
  <c r="BX71"/>
  <c r="BX72"/>
  <c r="BX73"/>
  <c r="CP132"/>
  <c r="CP133"/>
  <c r="CP140"/>
  <c r="CP141"/>
  <c r="CP144"/>
  <c r="CP145"/>
  <c r="CP148"/>
  <c r="CP149"/>
  <c r="CP152"/>
  <c r="CP153"/>
  <c r="CP156"/>
  <c r="CP157"/>
  <c r="CQ132"/>
  <c r="CQ133"/>
  <c r="CQ136"/>
  <c r="CQ137"/>
  <c r="CQ140"/>
  <c r="CQ141"/>
  <c r="CQ144"/>
  <c r="CQ145"/>
  <c r="CQ148"/>
  <c r="CQ149"/>
  <c r="CQ152"/>
  <c r="CQ153"/>
  <c r="CQ156"/>
  <c r="CQ157"/>
  <c r="Q2"/>
  <c r="Q3"/>
  <c r="Q4"/>
  <c r="Q5"/>
  <c r="Q6"/>
  <c r="Q7"/>
  <c r="Q8"/>
  <c r="Q9"/>
  <c r="Q10"/>
  <c r="Q11"/>
  <c r="Q12"/>
  <c r="Q13"/>
  <c r="Q14"/>
  <c r="Q15"/>
  <c r="Q16"/>
  <c r="Q17"/>
  <c r="Q18"/>
  <c r="Q19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T2"/>
  <c r="T3"/>
  <c r="T4"/>
  <c r="T5"/>
  <c r="T6"/>
  <c r="T7"/>
  <c r="T8"/>
  <c r="T9"/>
  <c r="T10"/>
  <c r="T11"/>
  <c r="T12"/>
  <c r="T13"/>
  <c r="T14"/>
  <c r="T15"/>
  <c r="T16"/>
  <c r="T17"/>
  <c r="T18"/>
  <c r="T19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R2"/>
  <c r="R3"/>
  <c r="R4"/>
  <c r="R5"/>
  <c r="R6"/>
  <c r="R7"/>
  <c r="R8"/>
  <c r="R9"/>
  <c r="R10"/>
  <c r="R11"/>
  <c r="R12"/>
  <c r="R13"/>
  <c r="R14"/>
  <c r="R15"/>
  <c r="R16"/>
  <c r="R17"/>
  <c r="R18"/>
  <c r="R19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S2"/>
  <c r="S3"/>
  <c r="S4"/>
  <c r="S5"/>
  <c r="S6"/>
  <c r="S7"/>
  <c r="S8"/>
  <c r="S9"/>
  <c r="S10"/>
  <c r="S11"/>
  <c r="S12"/>
  <c r="S13"/>
  <c r="S14"/>
  <c r="S15"/>
  <c r="S16"/>
  <c r="S17"/>
  <c r="S18"/>
  <c r="S19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BH2"/>
  <c r="BH3"/>
  <c r="BH4"/>
  <c r="BH5"/>
  <c r="BH6"/>
  <c r="BH7"/>
  <c r="BH8"/>
  <c r="BH9"/>
  <c r="BH10"/>
  <c r="BH11"/>
  <c r="BH12"/>
  <c r="BH13"/>
  <c r="BH14"/>
  <c r="BH15"/>
  <c r="BH16"/>
  <c r="BH17"/>
  <c r="BH18"/>
  <c r="BH19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G2"/>
  <c r="BG3"/>
  <c r="BG4"/>
  <c r="BG5"/>
  <c r="BG6"/>
  <c r="BG7"/>
  <c r="BG8"/>
  <c r="BG9"/>
  <c r="BG10"/>
  <c r="BG11"/>
  <c r="BG12"/>
  <c r="BG13"/>
  <c r="BG14"/>
  <c r="BG15"/>
  <c r="BG16"/>
  <c r="BG17"/>
  <c r="BG18"/>
  <c r="BG19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92"/>
  <c r="BG93"/>
  <c r="BG94"/>
  <c r="BG95"/>
  <c r="BG96"/>
  <c r="BG97"/>
  <c r="BG98"/>
  <c r="BG99"/>
  <c r="BG100"/>
  <c r="BG101"/>
  <c r="BG102"/>
  <c r="BG103"/>
  <c r="BG104"/>
  <c r="BG105"/>
  <c r="BG106"/>
  <c r="BG107"/>
  <c r="BG108"/>
  <c r="BG109"/>
  <c r="BF2"/>
  <c r="BF3"/>
  <c r="BF4"/>
  <c r="BF5"/>
  <c r="BF6"/>
  <c r="BF7"/>
  <c r="BF8"/>
  <c r="BF9"/>
  <c r="BF10"/>
  <c r="BF11"/>
  <c r="BF12"/>
  <c r="BF13"/>
  <c r="BF14"/>
  <c r="BF15"/>
  <c r="BF16"/>
  <c r="BF17"/>
  <c r="BF18"/>
  <c r="BF19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92"/>
  <c r="BF93"/>
  <c r="BF94"/>
  <c r="BF95"/>
  <c r="BF96"/>
  <c r="BF97"/>
  <c r="BF98"/>
  <c r="BF99"/>
  <c r="BF100"/>
  <c r="BF101"/>
  <c r="BF102"/>
  <c r="BF103"/>
  <c r="BF104"/>
  <c r="BF105"/>
  <c r="BF106"/>
  <c r="BF107"/>
  <c r="BF108"/>
  <c r="BF109"/>
  <c r="G128"/>
  <c r="C195" i="3" s="1"/>
  <c r="C196"/>
  <c r="AV2" i="1"/>
  <c r="B128"/>
  <c r="CR128"/>
  <c r="C1120" i="3" s="1"/>
  <c r="BA2" i="1"/>
  <c r="BA3"/>
  <c r="BA4"/>
  <c r="BA5"/>
  <c r="BA6"/>
  <c r="BA7"/>
  <c r="BA8"/>
  <c r="BA9"/>
  <c r="BA10"/>
  <c r="BA11"/>
  <c r="BA12"/>
  <c r="BA13"/>
  <c r="BA14"/>
  <c r="BA15"/>
  <c r="BA16"/>
  <c r="BA17"/>
  <c r="BA18"/>
  <c r="BA19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92"/>
  <c r="BA93"/>
  <c r="BA94"/>
  <c r="BA95"/>
  <c r="BA96"/>
  <c r="BA97"/>
  <c r="BA98"/>
  <c r="BA99"/>
  <c r="BA100"/>
  <c r="BA101"/>
  <c r="BA102"/>
  <c r="BA103"/>
  <c r="BA104"/>
  <c r="BA105"/>
  <c r="BA106"/>
  <c r="BA107"/>
  <c r="BA108"/>
  <c r="BA109"/>
  <c r="BD2"/>
  <c r="BD3"/>
  <c r="BD4"/>
  <c r="BD5"/>
  <c r="BD6"/>
  <c r="BD7"/>
  <c r="BD8"/>
  <c r="BD9"/>
  <c r="BD10"/>
  <c r="BD11"/>
  <c r="BD12"/>
  <c r="BD13"/>
  <c r="BD14"/>
  <c r="BD15"/>
  <c r="BD16"/>
  <c r="BD17"/>
  <c r="BD18"/>
  <c r="BD19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92"/>
  <c r="BD93"/>
  <c r="BD94"/>
  <c r="BD95"/>
  <c r="BD96"/>
  <c r="BD97"/>
  <c r="BD98"/>
  <c r="BD99"/>
  <c r="BD100"/>
  <c r="BD101"/>
  <c r="BD102"/>
  <c r="BD103"/>
  <c r="BD104"/>
  <c r="BD105"/>
  <c r="BD106"/>
  <c r="BD107"/>
  <c r="BD108"/>
  <c r="BD109"/>
  <c r="BK2"/>
  <c r="BK3"/>
  <c r="BK4"/>
  <c r="BK5"/>
  <c r="BK6"/>
  <c r="BK7"/>
  <c r="BK8"/>
  <c r="BK9"/>
  <c r="BK10"/>
  <c r="BK11"/>
  <c r="BK12"/>
  <c r="BK13"/>
  <c r="BK14"/>
  <c r="BK15"/>
  <c r="BK16"/>
  <c r="BK17"/>
  <c r="BK18"/>
  <c r="BK19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92"/>
  <c r="BK93"/>
  <c r="BK94"/>
  <c r="BK95"/>
  <c r="BK96"/>
  <c r="BK97"/>
  <c r="BK98"/>
  <c r="BK99"/>
  <c r="BK100"/>
  <c r="BK101"/>
  <c r="BK102"/>
  <c r="BK103"/>
  <c r="BK104"/>
  <c r="BK105"/>
  <c r="BK106"/>
  <c r="BK107"/>
  <c r="BK108"/>
  <c r="BK109"/>
  <c r="L11"/>
  <c r="L12"/>
  <c r="L13"/>
  <c r="L14"/>
  <c r="L15"/>
  <c r="L16"/>
  <c r="L17"/>
  <c r="L18"/>
  <c r="L19"/>
  <c r="L2"/>
  <c r="L3"/>
  <c r="L4"/>
  <c r="L5"/>
  <c r="L6"/>
  <c r="L7"/>
  <c r="L8"/>
  <c r="L9"/>
  <c r="L10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V11"/>
  <c r="V12"/>
  <c r="V13"/>
  <c r="V14"/>
  <c r="V15"/>
  <c r="V16"/>
  <c r="V17"/>
  <c r="V18"/>
  <c r="V19"/>
  <c r="V2"/>
  <c r="V3"/>
  <c r="V4"/>
  <c r="V5"/>
  <c r="V6"/>
  <c r="V7"/>
  <c r="V8"/>
  <c r="V9"/>
  <c r="V10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AA11"/>
  <c r="AA12"/>
  <c r="AA13"/>
  <c r="AA14"/>
  <c r="AA15"/>
  <c r="AA16"/>
  <c r="AA17"/>
  <c r="AA18"/>
  <c r="AA19"/>
  <c r="AA2"/>
  <c r="AA3"/>
  <c r="AA4"/>
  <c r="AA5"/>
  <c r="AA6"/>
  <c r="AA7"/>
  <c r="AA8"/>
  <c r="AA9"/>
  <c r="AA10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F11"/>
  <c r="AF12"/>
  <c r="AF13"/>
  <c r="AF14"/>
  <c r="AF15"/>
  <c r="AF16"/>
  <c r="AF17"/>
  <c r="AF18"/>
  <c r="AF19"/>
  <c r="AF2"/>
  <c r="AF3"/>
  <c r="AF4"/>
  <c r="AF5"/>
  <c r="AF6"/>
  <c r="AF7"/>
  <c r="AF8"/>
  <c r="AF9"/>
  <c r="AF10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K11"/>
  <c r="AK12"/>
  <c r="AK13"/>
  <c r="AK14"/>
  <c r="AK15"/>
  <c r="AK16"/>
  <c r="AK17"/>
  <c r="AK18"/>
  <c r="AK19"/>
  <c r="AK2"/>
  <c r="AK3"/>
  <c r="AK4"/>
  <c r="AK5"/>
  <c r="AK6"/>
  <c r="AK7"/>
  <c r="AK8"/>
  <c r="AK9"/>
  <c r="AK10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P11"/>
  <c r="AP12"/>
  <c r="AP13"/>
  <c r="AP14"/>
  <c r="AP15"/>
  <c r="AP16"/>
  <c r="AP17"/>
  <c r="AP18"/>
  <c r="AP19"/>
  <c r="AP2"/>
  <c r="AP3"/>
  <c r="AP4"/>
  <c r="AP5"/>
  <c r="AP6"/>
  <c r="AP7"/>
  <c r="AP8"/>
  <c r="AP9"/>
  <c r="AP10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U11"/>
  <c r="AU12"/>
  <c r="AU13"/>
  <c r="AU14"/>
  <c r="AU15"/>
  <c r="AU16"/>
  <c r="AU17"/>
  <c r="AU18"/>
  <c r="AU19"/>
  <c r="AU2"/>
  <c r="AU3"/>
  <c r="AU4"/>
  <c r="AU5"/>
  <c r="AU6"/>
  <c r="AU7"/>
  <c r="AU8"/>
  <c r="AU9"/>
  <c r="AU10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H128"/>
  <c r="C194" i="3" s="1"/>
  <c r="D128" i="1"/>
  <c r="E194" i="3" s="1"/>
  <c r="B462"/>
  <c r="B463"/>
  <c r="B464"/>
  <c r="B465"/>
  <c r="B466"/>
  <c r="B467"/>
  <c r="B468"/>
  <c r="B469"/>
  <c r="B470"/>
  <c r="B471"/>
  <c r="B472"/>
  <c r="B473"/>
  <c r="B474"/>
  <c r="B475"/>
  <c r="B476"/>
  <c r="B477"/>
  <c r="B461"/>
  <c r="A143" i="1"/>
  <c r="A736" i="3" s="1"/>
  <c r="A151" i="1"/>
  <c r="A738" i="3" s="1"/>
  <c r="A155" i="1"/>
  <c r="A739" i="3" s="1"/>
  <c r="G1115"/>
  <c r="G1114"/>
  <c r="G1113"/>
  <c r="G1112"/>
  <c r="G1107"/>
  <c r="G1106"/>
  <c r="G1105"/>
  <c r="G1104"/>
  <c r="G1099"/>
  <c r="G1098"/>
  <c r="G1097"/>
  <c r="G1096"/>
  <c r="G1091"/>
  <c r="G1090"/>
  <c r="G1089"/>
  <c r="G1088"/>
  <c r="CS132" i="1"/>
  <c r="CS133"/>
  <c r="CS136"/>
  <c r="CS137"/>
  <c r="CS140"/>
  <c r="CS141"/>
  <c r="CS144"/>
  <c r="CS145"/>
  <c r="CS148"/>
  <c r="CS149"/>
  <c r="CS152"/>
  <c r="CS153"/>
  <c r="CS156"/>
  <c r="CS157"/>
  <c r="CR132"/>
  <c r="CR133"/>
  <c r="CR136"/>
  <c r="CR137"/>
  <c r="CR140"/>
  <c r="CR141"/>
  <c r="CR144"/>
  <c r="CR145"/>
  <c r="CR148"/>
  <c r="CR149"/>
  <c r="CR152"/>
  <c r="CR153"/>
  <c r="CR156"/>
  <c r="CR157"/>
  <c r="F128"/>
  <c r="AV3"/>
  <c r="AW3"/>
  <c r="AX3"/>
  <c r="AV4"/>
  <c r="AW4"/>
  <c r="AX4"/>
  <c r="AV5"/>
  <c r="AW5"/>
  <c r="AX5"/>
  <c r="AV6"/>
  <c r="AW6"/>
  <c r="AX6"/>
  <c r="AV7"/>
  <c r="AW7"/>
  <c r="AX7"/>
  <c r="AV8"/>
  <c r="AW8"/>
  <c r="AX8"/>
  <c r="AV9"/>
  <c r="AW9"/>
  <c r="AX9"/>
  <c r="AV10"/>
  <c r="AW10"/>
  <c r="AX10"/>
  <c r="AV11"/>
  <c r="AW11"/>
  <c r="AX11"/>
  <c r="AV12"/>
  <c r="AW12"/>
  <c r="AX12"/>
  <c r="AV13"/>
  <c r="AW13"/>
  <c r="AX13"/>
  <c r="AV14"/>
  <c r="AW14"/>
  <c r="AX14"/>
  <c r="AV15"/>
  <c r="AW15"/>
  <c r="AX15"/>
  <c r="AV16"/>
  <c r="AW16"/>
  <c r="AX16"/>
  <c r="AV17"/>
  <c r="AW17"/>
  <c r="AX17"/>
  <c r="AV18"/>
  <c r="AW18"/>
  <c r="AX18"/>
  <c r="AV19"/>
  <c r="AW19"/>
  <c r="AX19"/>
  <c r="AV56"/>
  <c r="AW56"/>
  <c r="AX56"/>
  <c r="AV57"/>
  <c r="AW57"/>
  <c r="AX57"/>
  <c r="AV58"/>
  <c r="AW58"/>
  <c r="AX58"/>
  <c r="AV59"/>
  <c r="AW59"/>
  <c r="AX59"/>
  <c r="AV60"/>
  <c r="AW60"/>
  <c r="AX60"/>
  <c r="AV61"/>
  <c r="AW61"/>
  <c r="AX61"/>
  <c r="AV62"/>
  <c r="AW62"/>
  <c r="AX62"/>
  <c r="AV63"/>
  <c r="AW63"/>
  <c r="AX63"/>
  <c r="AV64"/>
  <c r="AW64"/>
  <c r="AX64"/>
  <c r="AV65"/>
  <c r="AW65"/>
  <c r="AX65"/>
  <c r="AV66"/>
  <c r="AW66"/>
  <c r="AX66"/>
  <c r="AV67"/>
  <c r="AW67"/>
  <c r="AX67"/>
  <c r="AV68"/>
  <c r="AW68"/>
  <c r="AX68"/>
  <c r="AV69"/>
  <c r="AW69"/>
  <c r="AX69"/>
  <c r="AV70"/>
  <c r="AW70"/>
  <c r="AX70"/>
  <c r="AV71"/>
  <c r="AW71"/>
  <c r="AX71"/>
  <c r="AV72"/>
  <c r="AW72"/>
  <c r="AX72"/>
  <c r="AV73"/>
  <c r="AW73"/>
  <c r="AX73"/>
  <c r="AV92"/>
  <c r="AW92"/>
  <c r="AX92"/>
  <c r="AV93"/>
  <c r="AW93"/>
  <c r="AX93"/>
  <c r="AV94"/>
  <c r="AW94"/>
  <c r="AX94"/>
  <c r="AV95"/>
  <c r="AW95"/>
  <c r="AX95"/>
  <c r="AV96"/>
  <c r="AW96"/>
  <c r="AX96"/>
  <c r="AV97"/>
  <c r="AW97"/>
  <c r="AX97"/>
  <c r="AV98"/>
  <c r="AW98"/>
  <c r="AX98"/>
  <c r="AV99"/>
  <c r="AW99"/>
  <c r="AX99"/>
  <c r="AV100"/>
  <c r="AW100"/>
  <c r="AX100"/>
  <c r="AV101"/>
  <c r="AW101"/>
  <c r="AX101"/>
  <c r="AV102"/>
  <c r="AW102"/>
  <c r="AX102"/>
  <c r="AV103"/>
  <c r="AW103"/>
  <c r="AX103"/>
  <c r="AV104"/>
  <c r="AW104"/>
  <c r="AX104"/>
  <c r="AV105"/>
  <c r="AW105"/>
  <c r="AX105"/>
  <c r="AV106"/>
  <c r="AW106"/>
  <c r="AX106"/>
  <c r="AV107"/>
  <c r="AW107"/>
  <c r="AX107"/>
  <c r="AV108"/>
  <c r="AW108"/>
  <c r="AX108"/>
  <c r="AV109"/>
  <c r="AW109"/>
  <c r="AX109"/>
  <c r="AQ3"/>
  <c r="AR3"/>
  <c r="AS3"/>
  <c r="AQ4"/>
  <c r="AR4"/>
  <c r="AS4"/>
  <c r="AQ5"/>
  <c r="AR5"/>
  <c r="AS5"/>
  <c r="AQ6"/>
  <c r="AR6"/>
  <c r="AS6"/>
  <c r="AQ7"/>
  <c r="AR7"/>
  <c r="AS7"/>
  <c r="AQ8"/>
  <c r="AR8"/>
  <c r="AS8"/>
  <c r="AQ9"/>
  <c r="AR9"/>
  <c r="AS9"/>
  <c r="AQ10"/>
  <c r="AR10"/>
  <c r="AS10"/>
  <c r="AQ11"/>
  <c r="AR11"/>
  <c r="AS11"/>
  <c r="AQ12"/>
  <c r="AR12"/>
  <c r="AS12"/>
  <c r="AQ13"/>
  <c r="AR13"/>
  <c r="AS13"/>
  <c r="AQ14"/>
  <c r="AR14"/>
  <c r="AS14"/>
  <c r="AQ15"/>
  <c r="AR15"/>
  <c r="AS15"/>
  <c r="AQ16"/>
  <c r="AR16"/>
  <c r="AS16"/>
  <c r="AQ17"/>
  <c r="AR17"/>
  <c r="AS17"/>
  <c r="AQ18"/>
  <c r="AR18"/>
  <c r="AS18"/>
  <c r="AQ19"/>
  <c r="AR19"/>
  <c r="AS19"/>
  <c r="AQ56"/>
  <c r="AR56"/>
  <c r="AS56"/>
  <c r="AQ57"/>
  <c r="AR57"/>
  <c r="AS57"/>
  <c r="AQ58"/>
  <c r="AR58"/>
  <c r="AS58"/>
  <c r="AQ59"/>
  <c r="AR59"/>
  <c r="AS59"/>
  <c r="AQ60"/>
  <c r="AR60"/>
  <c r="AS60"/>
  <c r="AQ61"/>
  <c r="AR61"/>
  <c r="AS61"/>
  <c r="AQ62"/>
  <c r="AR62"/>
  <c r="AS62"/>
  <c r="AQ63"/>
  <c r="AR63"/>
  <c r="AS63"/>
  <c r="AQ64"/>
  <c r="AR64"/>
  <c r="AS64"/>
  <c r="AQ65"/>
  <c r="AR65"/>
  <c r="AS65"/>
  <c r="AQ66"/>
  <c r="AR66"/>
  <c r="AS66"/>
  <c r="AQ67"/>
  <c r="AR67"/>
  <c r="AS67"/>
  <c r="AQ68"/>
  <c r="AR68"/>
  <c r="AS68"/>
  <c r="AQ69"/>
  <c r="AR69"/>
  <c r="AS69"/>
  <c r="AQ70"/>
  <c r="AR70"/>
  <c r="AS70"/>
  <c r="AQ71"/>
  <c r="AR71"/>
  <c r="AS71"/>
  <c r="AQ72"/>
  <c r="AR72"/>
  <c r="AS72"/>
  <c r="AQ73"/>
  <c r="AR73"/>
  <c r="AS73"/>
  <c r="AQ92"/>
  <c r="AR92"/>
  <c r="AS92"/>
  <c r="AQ93"/>
  <c r="AR93"/>
  <c r="AS93"/>
  <c r="AQ94"/>
  <c r="AR94"/>
  <c r="AS94"/>
  <c r="AQ95"/>
  <c r="AR95"/>
  <c r="AS95"/>
  <c r="AQ96"/>
  <c r="AR96"/>
  <c r="AS96"/>
  <c r="AQ97"/>
  <c r="AR97"/>
  <c r="AS97"/>
  <c r="AQ98"/>
  <c r="AR98"/>
  <c r="AS98"/>
  <c r="AQ99"/>
  <c r="AR99"/>
  <c r="AS99"/>
  <c r="AQ100"/>
  <c r="AR100"/>
  <c r="AS100"/>
  <c r="AQ101"/>
  <c r="AR101"/>
  <c r="AS101"/>
  <c r="AQ102"/>
  <c r="AR102"/>
  <c r="AS102"/>
  <c r="AQ103"/>
  <c r="AR103"/>
  <c r="AS103"/>
  <c r="AQ104"/>
  <c r="AR104"/>
  <c r="AS104"/>
  <c r="AQ105"/>
  <c r="AR105"/>
  <c r="AS105"/>
  <c r="AQ106"/>
  <c r="AR106"/>
  <c r="AS106"/>
  <c r="AQ107"/>
  <c r="AR107"/>
  <c r="AS107"/>
  <c r="AQ108"/>
  <c r="AR108"/>
  <c r="AS108"/>
  <c r="AQ109"/>
  <c r="AR109"/>
  <c r="AS109"/>
  <c r="AL3"/>
  <c r="AM3"/>
  <c r="AN3"/>
  <c r="AL4"/>
  <c r="AM4"/>
  <c r="AN4"/>
  <c r="AL5"/>
  <c r="AM5"/>
  <c r="AN5"/>
  <c r="AL6"/>
  <c r="AM6"/>
  <c r="AN6"/>
  <c r="AL7"/>
  <c r="AM7"/>
  <c r="AN7"/>
  <c r="AL8"/>
  <c r="AM8"/>
  <c r="AN8"/>
  <c r="AL9"/>
  <c r="AM9"/>
  <c r="AN9"/>
  <c r="AL10"/>
  <c r="AM10"/>
  <c r="AN10"/>
  <c r="AL11"/>
  <c r="AM11"/>
  <c r="AN11"/>
  <c r="AL12"/>
  <c r="AM12"/>
  <c r="AN12"/>
  <c r="AL13"/>
  <c r="AM13"/>
  <c r="AN13"/>
  <c r="AL14"/>
  <c r="AM14"/>
  <c r="AN14"/>
  <c r="AL15"/>
  <c r="AM15"/>
  <c r="AN15"/>
  <c r="AL16"/>
  <c r="AM16"/>
  <c r="AN16"/>
  <c r="AL17"/>
  <c r="AM17"/>
  <c r="AN17"/>
  <c r="AL18"/>
  <c r="AM18"/>
  <c r="AN18"/>
  <c r="AL19"/>
  <c r="AM19"/>
  <c r="AN19"/>
  <c r="AL56"/>
  <c r="AM56"/>
  <c r="AN56"/>
  <c r="AL57"/>
  <c r="AM57"/>
  <c r="AN57"/>
  <c r="AL58"/>
  <c r="AM58"/>
  <c r="AN58"/>
  <c r="AL59"/>
  <c r="AM59"/>
  <c r="AN59"/>
  <c r="AL60"/>
  <c r="AM60"/>
  <c r="AN60"/>
  <c r="AL61"/>
  <c r="AM61"/>
  <c r="AN61"/>
  <c r="AL62"/>
  <c r="AM62"/>
  <c r="AN62"/>
  <c r="AL63"/>
  <c r="AM63"/>
  <c r="AN63"/>
  <c r="AL64"/>
  <c r="AM64"/>
  <c r="AN64"/>
  <c r="AL65"/>
  <c r="AM65"/>
  <c r="AN65"/>
  <c r="AL66"/>
  <c r="AM66"/>
  <c r="AN66"/>
  <c r="AL67"/>
  <c r="AM67"/>
  <c r="AN67"/>
  <c r="AL68"/>
  <c r="AM68"/>
  <c r="AN68"/>
  <c r="AL69"/>
  <c r="AM69"/>
  <c r="AN69"/>
  <c r="AL70"/>
  <c r="AM70"/>
  <c r="AN70"/>
  <c r="AL71"/>
  <c r="AM71"/>
  <c r="AN71"/>
  <c r="AL72"/>
  <c r="AM72"/>
  <c r="AN72"/>
  <c r="AL73"/>
  <c r="AM73"/>
  <c r="AN73"/>
  <c r="AL92"/>
  <c r="AM92"/>
  <c r="AN92"/>
  <c r="AL93"/>
  <c r="AM93"/>
  <c r="AN93"/>
  <c r="AL94"/>
  <c r="AM94"/>
  <c r="AN94"/>
  <c r="AL95"/>
  <c r="AM95"/>
  <c r="AN95"/>
  <c r="AL96"/>
  <c r="AM96"/>
  <c r="AN96"/>
  <c r="AL97"/>
  <c r="AM97"/>
  <c r="AN97"/>
  <c r="AL98"/>
  <c r="AM98"/>
  <c r="AN98"/>
  <c r="AL99"/>
  <c r="AM99"/>
  <c r="AN99"/>
  <c r="AL100"/>
  <c r="AM100"/>
  <c r="AN100"/>
  <c r="AL101"/>
  <c r="AM101"/>
  <c r="AN101"/>
  <c r="AL102"/>
  <c r="AM102"/>
  <c r="AN102"/>
  <c r="AL103"/>
  <c r="AM103"/>
  <c r="AN103"/>
  <c r="AL104"/>
  <c r="AM104"/>
  <c r="AN104"/>
  <c r="AL105"/>
  <c r="AM105"/>
  <c r="AN105"/>
  <c r="AL106"/>
  <c r="AM106"/>
  <c r="AN106"/>
  <c r="AL107"/>
  <c r="AM107"/>
  <c r="AN107"/>
  <c r="AL108"/>
  <c r="AM108"/>
  <c r="AN108"/>
  <c r="AL109"/>
  <c r="AM109"/>
  <c r="AN109"/>
  <c r="AG3"/>
  <c r="AH3"/>
  <c r="AI3"/>
  <c r="AG4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H15"/>
  <c r="AI15"/>
  <c r="AG16"/>
  <c r="AH16"/>
  <c r="AI16"/>
  <c r="AG17"/>
  <c r="AH17"/>
  <c r="AI17"/>
  <c r="AG18"/>
  <c r="AH18"/>
  <c r="AI18"/>
  <c r="AG19"/>
  <c r="AH19"/>
  <c r="AI19"/>
  <c r="AG56"/>
  <c r="AH56"/>
  <c r="AI56"/>
  <c r="AG57"/>
  <c r="AH57"/>
  <c r="AI57"/>
  <c r="AG58"/>
  <c r="AH58"/>
  <c r="AI58"/>
  <c r="AG59"/>
  <c r="AH59"/>
  <c r="AI59"/>
  <c r="AG60"/>
  <c r="AH60"/>
  <c r="AI60"/>
  <c r="AG61"/>
  <c r="AH61"/>
  <c r="AI61"/>
  <c r="AG62"/>
  <c r="AH62"/>
  <c r="AI62"/>
  <c r="AG63"/>
  <c r="AH63"/>
  <c r="AI63"/>
  <c r="AG64"/>
  <c r="AH64"/>
  <c r="AI64"/>
  <c r="AG65"/>
  <c r="AH65"/>
  <c r="AI65"/>
  <c r="AG66"/>
  <c r="AH66"/>
  <c r="AI66"/>
  <c r="AG67"/>
  <c r="AH67"/>
  <c r="AI67"/>
  <c r="AG68"/>
  <c r="AH68"/>
  <c r="AI68"/>
  <c r="AG69"/>
  <c r="AH69"/>
  <c r="AI69"/>
  <c r="AG70"/>
  <c r="AH70"/>
  <c r="AI70"/>
  <c r="AG71"/>
  <c r="AH71"/>
  <c r="AI71"/>
  <c r="AG72"/>
  <c r="AH72"/>
  <c r="AI72"/>
  <c r="AG73"/>
  <c r="AH73"/>
  <c r="AI73"/>
  <c r="AG92"/>
  <c r="AH92"/>
  <c r="AI92"/>
  <c r="AG93"/>
  <c r="AH93"/>
  <c r="AI93"/>
  <c r="AG94"/>
  <c r="AH94"/>
  <c r="AI94"/>
  <c r="AG95"/>
  <c r="AH95"/>
  <c r="AI95"/>
  <c r="AG96"/>
  <c r="AH96"/>
  <c r="AI96"/>
  <c r="AG97"/>
  <c r="AH97"/>
  <c r="AI97"/>
  <c r="AG98"/>
  <c r="AH98"/>
  <c r="AI98"/>
  <c r="AG99"/>
  <c r="AH99"/>
  <c r="AI99"/>
  <c r="AG100"/>
  <c r="AH100"/>
  <c r="AI100"/>
  <c r="AG101"/>
  <c r="AH101"/>
  <c r="AI101"/>
  <c r="AG102"/>
  <c r="AH102"/>
  <c r="AI102"/>
  <c r="AG103"/>
  <c r="AH103"/>
  <c r="AI103"/>
  <c r="AG104"/>
  <c r="AH104"/>
  <c r="AI104"/>
  <c r="AG105"/>
  <c r="AH105"/>
  <c r="AI105"/>
  <c r="AG106"/>
  <c r="AH106"/>
  <c r="AI106"/>
  <c r="AG107"/>
  <c r="AH107"/>
  <c r="AI107"/>
  <c r="AG108"/>
  <c r="AH108"/>
  <c r="AI108"/>
  <c r="AG109"/>
  <c r="AH109"/>
  <c r="AI109"/>
  <c r="AB3"/>
  <c r="AC3"/>
  <c r="AD3"/>
  <c r="AB4"/>
  <c r="AC4"/>
  <c r="AD4"/>
  <c r="AB5"/>
  <c r="AC5"/>
  <c r="AD5"/>
  <c r="AB6"/>
  <c r="AC6"/>
  <c r="AD6"/>
  <c r="AB7"/>
  <c r="AC7"/>
  <c r="AD7"/>
  <c r="AB8"/>
  <c r="AC8"/>
  <c r="AD8"/>
  <c r="AB9"/>
  <c r="AC9"/>
  <c r="AD9"/>
  <c r="AB10"/>
  <c r="AC10"/>
  <c r="AD10"/>
  <c r="AB11"/>
  <c r="AC11"/>
  <c r="AD11"/>
  <c r="AB12"/>
  <c r="AC12"/>
  <c r="AD12"/>
  <c r="AB13"/>
  <c r="AC13"/>
  <c r="AD13"/>
  <c r="AB14"/>
  <c r="AC14"/>
  <c r="AD14"/>
  <c r="AB15"/>
  <c r="AC15"/>
  <c r="AD15"/>
  <c r="AB16"/>
  <c r="AC16"/>
  <c r="AD16"/>
  <c r="AB17"/>
  <c r="AC17"/>
  <c r="AD17"/>
  <c r="AB18"/>
  <c r="AC18"/>
  <c r="AD18"/>
  <c r="AB19"/>
  <c r="AC19"/>
  <c r="AD19"/>
  <c r="AB56"/>
  <c r="AC56"/>
  <c r="AD56"/>
  <c r="AB57"/>
  <c r="AC57"/>
  <c r="AD57"/>
  <c r="AB58"/>
  <c r="AC58"/>
  <c r="AD58"/>
  <c r="AB59"/>
  <c r="AC59"/>
  <c r="AD59"/>
  <c r="AB60"/>
  <c r="AC60"/>
  <c r="AD60"/>
  <c r="AB61"/>
  <c r="AC61"/>
  <c r="AD61"/>
  <c r="AB62"/>
  <c r="AC62"/>
  <c r="AD62"/>
  <c r="AB63"/>
  <c r="AC63"/>
  <c r="AD63"/>
  <c r="AB64"/>
  <c r="AC64"/>
  <c r="AD64"/>
  <c r="AB65"/>
  <c r="AC65"/>
  <c r="AD65"/>
  <c r="AB66"/>
  <c r="AC66"/>
  <c r="AD66"/>
  <c r="AB67"/>
  <c r="AC67"/>
  <c r="AD67"/>
  <c r="AB68"/>
  <c r="AC68"/>
  <c r="AD68"/>
  <c r="AB69"/>
  <c r="AC69"/>
  <c r="AD69"/>
  <c r="AB70"/>
  <c r="AC70"/>
  <c r="AD70"/>
  <c r="AB71"/>
  <c r="AC71"/>
  <c r="AD71"/>
  <c r="AB72"/>
  <c r="AC72"/>
  <c r="AD72"/>
  <c r="AB73"/>
  <c r="AC73"/>
  <c r="AD73"/>
  <c r="AB92"/>
  <c r="AC92"/>
  <c r="AD92"/>
  <c r="AB93"/>
  <c r="AC93"/>
  <c r="AD93"/>
  <c r="AB94"/>
  <c r="AC94"/>
  <c r="AD94"/>
  <c r="AB95"/>
  <c r="AC95"/>
  <c r="AD95"/>
  <c r="AB96"/>
  <c r="AC96"/>
  <c r="AD96"/>
  <c r="AB97"/>
  <c r="AC97"/>
  <c r="AD97"/>
  <c r="AB98"/>
  <c r="AC98"/>
  <c r="AD98"/>
  <c r="AB99"/>
  <c r="AC99"/>
  <c r="AD99"/>
  <c r="AB100"/>
  <c r="AC100"/>
  <c r="AD100"/>
  <c r="AB101"/>
  <c r="AC101"/>
  <c r="AD101"/>
  <c r="AB102"/>
  <c r="AC102"/>
  <c r="AD102"/>
  <c r="AB103"/>
  <c r="AC103"/>
  <c r="AD103"/>
  <c r="AB104"/>
  <c r="AC104"/>
  <c r="AD104"/>
  <c r="AB105"/>
  <c r="AC105"/>
  <c r="AD105"/>
  <c r="AB106"/>
  <c r="AC106"/>
  <c r="AD106"/>
  <c r="AB107"/>
  <c r="AC107"/>
  <c r="AD107"/>
  <c r="AB108"/>
  <c r="AC108"/>
  <c r="AD108"/>
  <c r="AB109"/>
  <c r="AC109"/>
  <c r="AD109"/>
  <c r="W3"/>
  <c r="X3"/>
  <c r="Y3"/>
  <c r="W4"/>
  <c r="X4"/>
  <c r="Y4"/>
  <c r="W5"/>
  <c r="X5"/>
  <c r="Y5"/>
  <c r="W6"/>
  <c r="X6"/>
  <c r="Y6"/>
  <c r="W7"/>
  <c r="X7"/>
  <c r="Y7"/>
  <c r="W8"/>
  <c r="X8"/>
  <c r="Y8"/>
  <c r="W9"/>
  <c r="X9"/>
  <c r="Y9"/>
  <c r="W10"/>
  <c r="X10"/>
  <c r="Y10"/>
  <c r="W11"/>
  <c r="X11"/>
  <c r="Y11"/>
  <c r="W12"/>
  <c r="X12"/>
  <c r="Y12"/>
  <c r="W13"/>
  <c r="X13"/>
  <c r="Y13"/>
  <c r="W14"/>
  <c r="X14"/>
  <c r="Y14"/>
  <c r="W15"/>
  <c r="X15"/>
  <c r="Y15"/>
  <c r="W16"/>
  <c r="X16"/>
  <c r="Y16"/>
  <c r="W17"/>
  <c r="X17"/>
  <c r="Y17"/>
  <c r="W18"/>
  <c r="X18"/>
  <c r="Y18"/>
  <c r="W19"/>
  <c r="X19"/>
  <c r="Y19"/>
  <c r="W56"/>
  <c r="X56"/>
  <c r="Y56"/>
  <c r="W57"/>
  <c r="X57"/>
  <c r="Y57"/>
  <c r="W58"/>
  <c r="X58"/>
  <c r="Y58"/>
  <c r="W59"/>
  <c r="X59"/>
  <c r="Y59"/>
  <c r="W60"/>
  <c r="X60"/>
  <c r="Y60"/>
  <c r="W61"/>
  <c r="X61"/>
  <c r="Y61"/>
  <c r="W62"/>
  <c r="X62"/>
  <c r="Y62"/>
  <c r="W63"/>
  <c r="X63"/>
  <c r="Y63"/>
  <c r="W64"/>
  <c r="X64"/>
  <c r="Y64"/>
  <c r="W65"/>
  <c r="X65"/>
  <c r="Y65"/>
  <c r="W66"/>
  <c r="X66"/>
  <c r="Y66"/>
  <c r="W67"/>
  <c r="X67"/>
  <c r="Y67"/>
  <c r="W68"/>
  <c r="X68"/>
  <c r="Y68"/>
  <c r="W69"/>
  <c r="X69"/>
  <c r="Y69"/>
  <c r="W70"/>
  <c r="X70"/>
  <c r="Y70"/>
  <c r="W71"/>
  <c r="X71"/>
  <c r="Y71"/>
  <c r="W72"/>
  <c r="X72"/>
  <c r="Y72"/>
  <c r="W73"/>
  <c r="X73"/>
  <c r="Y73"/>
  <c r="W92"/>
  <c r="X92"/>
  <c r="Y92"/>
  <c r="W93"/>
  <c r="X93"/>
  <c r="Y93"/>
  <c r="W94"/>
  <c r="X94"/>
  <c r="Y94"/>
  <c r="W95"/>
  <c r="X95"/>
  <c r="Y95"/>
  <c r="W96"/>
  <c r="X96"/>
  <c r="Y96"/>
  <c r="W97"/>
  <c r="X97"/>
  <c r="Y97"/>
  <c r="W98"/>
  <c r="X98"/>
  <c r="Y98"/>
  <c r="W99"/>
  <c r="X99"/>
  <c r="Y99"/>
  <c r="W100"/>
  <c r="X100"/>
  <c r="Y100"/>
  <c r="W101"/>
  <c r="X101"/>
  <c r="Y101"/>
  <c r="W102"/>
  <c r="X102"/>
  <c r="Y102"/>
  <c r="W103"/>
  <c r="X103"/>
  <c r="Y103"/>
  <c r="W104"/>
  <c r="X104"/>
  <c r="Y104"/>
  <c r="W105"/>
  <c r="X105"/>
  <c r="Y105"/>
  <c r="W106"/>
  <c r="X106"/>
  <c r="Y106"/>
  <c r="W107"/>
  <c r="X107"/>
  <c r="Y107"/>
  <c r="W108"/>
  <c r="X108"/>
  <c r="Y108"/>
  <c r="W109"/>
  <c r="X109"/>
  <c r="Y109"/>
  <c r="AL299"/>
  <c r="Q312"/>
  <c r="J317"/>
  <c r="K317" s="1"/>
  <c r="Q323"/>
  <c r="BY2"/>
  <c r="CB3"/>
  <c r="CB4"/>
  <c r="CB5"/>
  <c r="CB6"/>
  <c r="CB9"/>
  <c r="CB12"/>
  <c r="CB14"/>
  <c r="CB16"/>
  <c r="CB19"/>
  <c r="CB7"/>
  <c r="CB8"/>
  <c r="CB10"/>
  <c r="CB11"/>
  <c r="CB15"/>
  <c r="CB17"/>
  <c r="CB56"/>
  <c r="CB57"/>
  <c r="CB58"/>
  <c r="CB59"/>
  <c r="CB60"/>
  <c r="CB61"/>
  <c r="CB62"/>
  <c r="CB63"/>
  <c r="CB64"/>
  <c r="CB65"/>
  <c r="CB66"/>
  <c r="CB67"/>
  <c r="CB68"/>
  <c r="CB69"/>
  <c r="CB70"/>
  <c r="CB71"/>
  <c r="CB72"/>
  <c r="CB73"/>
  <c r="CB92"/>
  <c r="CB93"/>
  <c r="CB94"/>
  <c r="CB95"/>
  <c r="CB96"/>
  <c r="CB97"/>
  <c r="CB98"/>
  <c r="CB99"/>
  <c r="CB100"/>
  <c r="CB101"/>
  <c r="CB102"/>
  <c r="CB103"/>
  <c r="CB104"/>
  <c r="CB105"/>
  <c r="CB106"/>
  <c r="CB107"/>
  <c r="CB108"/>
  <c r="CB109"/>
  <c r="CB2"/>
  <c r="CB13"/>
  <c r="CB18"/>
  <c r="BY3"/>
  <c r="BY4"/>
  <c r="BY5"/>
  <c r="BY6"/>
  <c r="BY9"/>
  <c r="BY12"/>
  <c r="BY14"/>
  <c r="BY16"/>
  <c r="BY19"/>
  <c r="BY7"/>
  <c r="BY8"/>
  <c r="BY10"/>
  <c r="BY11"/>
  <c r="BY13"/>
  <c r="BY17"/>
  <c r="BY18"/>
  <c r="BY56"/>
  <c r="BY57"/>
  <c r="BY58"/>
  <c r="BY59"/>
  <c r="BY60"/>
  <c r="BY61"/>
  <c r="BY62"/>
  <c r="BY63"/>
  <c r="BY64"/>
  <c r="BY65"/>
  <c r="BY66"/>
  <c r="BY67"/>
  <c r="BY68"/>
  <c r="BY69"/>
  <c r="BY70"/>
  <c r="BY71"/>
  <c r="BY72"/>
  <c r="BY73"/>
  <c r="BY92"/>
  <c r="BY93"/>
  <c r="BY94"/>
  <c r="BY95"/>
  <c r="BY96"/>
  <c r="BY97"/>
  <c r="BY98"/>
  <c r="BY99"/>
  <c r="BY100"/>
  <c r="BY101"/>
  <c r="BY102"/>
  <c r="BY103"/>
  <c r="BY104"/>
  <c r="BY105"/>
  <c r="BY106"/>
  <c r="BY107"/>
  <c r="BY108"/>
  <c r="BY109"/>
  <c r="BY15"/>
  <c r="BZ3"/>
  <c r="BZ4"/>
  <c r="BZ5"/>
  <c r="BZ6"/>
  <c r="BZ9"/>
  <c r="BZ12"/>
  <c r="BZ14"/>
  <c r="BZ16"/>
  <c r="BZ19"/>
  <c r="BZ2"/>
  <c r="BZ7"/>
  <c r="BZ10"/>
  <c r="BZ13"/>
  <c r="BZ18"/>
  <c r="BZ56"/>
  <c r="BZ57"/>
  <c r="BZ58"/>
  <c r="BZ59"/>
  <c r="BZ60"/>
  <c r="BZ61"/>
  <c r="BZ62"/>
  <c r="BZ63"/>
  <c r="BZ64"/>
  <c r="BZ65"/>
  <c r="BZ66"/>
  <c r="BZ67"/>
  <c r="BZ68"/>
  <c r="BZ69"/>
  <c r="BZ70"/>
  <c r="BZ71"/>
  <c r="BZ72"/>
  <c r="BZ73"/>
  <c r="BZ92"/>
  <c r="BZ93"/>
  <c r="BZ94"/>
  <c r="BZ95"/>
  <c r="BZ96"/>
  <c r="BZ97"/>
  <c r="BZ98"/>
  <c r="BZ99"/>
  <c r="BZ100"/>
  <c r="BZ101"/>
  <c r="BZ102"/>
  <c r="BZ103"/>
  <c r="BZ104"/>
  <c r="BZ105"/>
  <c r="BZ106"/>
  <c r="BZ107"/>
  <c r="BZ108"/>
  <c r="BZ109"/>
  <c r="BZ8"/>
  <c r="BZ11"/>
  <c r="BZ15"/>
  <c r="BZ17"/>
  <c r="M3"/>
  <c r="M4"/>
  <c r="M5"/>
  <c r="M6"/>
  <c r="M9"/>
  <c r="M12"/>
  <c r="M14"/>
  <c r="M16"/>
  <c r="M19"/>
  <c r="M2"/>
  <c r="M7"/>
  <c r="M10"/>
  <c r="M13"/>
  <c r="M18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8"/>
  <c r="M11"/>
  <c r="M15"/>
  <c r="M17"/>
  <c r="W2"/>
  <c r="AB2"/>
  <c r="AG2"/>
  <c r="AL2"/>
  <c r="AQ2"/>
  <c r="O3"/>
  <c r="O4"/>
  <c r="O5"/>
  <c r="O6"/>
  <c r="O9"/>
  <c r="O12"/>
  <c r="O14"/>
  <c r="O16"/>
  <c r="O19"/>
  <c r="O7"/>
  <c r="O8"/>
  <c r="O10"/>
  <c r="O11"/>
  <c r="O15"/>
  <c r="O17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2"/>
  <c r="O13"/>
  <c r="O18"/>
  <c r="Y2"/>
  <c r="AD2"/>
  <c r="AI2"/>
  <c r="AN2"/>
  <c r="AS2"/>
  <c r="AX2"/>
  <c r="N3"/>
  <c r="N4"/>
  <c r="N5"/>
  <c r="N6"/>
  <c r="N9"/>
  <c r="N12"/>
  <c r="N14"/>
  <c r="N16"/>
  <c r="N19"/>
  <c r="N7"/>
  <c r="N8"/>
  <c r="N10"/>
  <c r="N13"/>
  <c r="N18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2"/>
  <c r="N11"/>
  <c r="N15"/>
  <c r="N17"/>
  <c r="X2"/>
  <c r="AC2"/>
  <c r="AH2"/>
  <c r="AM2"/>
  <c r="AR2"/>
  <c r="AW2"/>
  <c r="C470" i="3"/>
  <c r="D470"/>
  <c r="E470"/>
  <c r="F470"/>
  <c r="J128" i="1"/>
  <c r="CP131"/>
  <c r="G1122" i="3" s="1"/>
  <c r="CP130" i="1"/>
  <c r="F1122" i="3" s="1"/>
  <c r="CP129" i="1"/>
  <c r="E1122" i="3" s="1"/>
  <c r="CP128" i="1"/>
  <c r="C1122" i="3" s="1"/>
  <c r="CS131" i="1"/>
  <c r="G1121" i="3" s="1"/>
  <c r="CS130" i="1"/>
  <c r="F1121" i="3" s="1"/>
  <c r="CS129" i="1"/>
  <c r="E1121" i="3" s="1"/>
  <c r="CS128" i="1"/>
  <c r="C1121" i="3" s="1"/>
  <c r="CR131" i="1"/>
  <c r="G1120" i="3" s="1"/>
  <c r="CR130" i="1"/>
  <c r="F1120" i="3" s="1"/>
  <c r="CR129" i="1"/>
  <c r="E1120" i="3" s="1"/>
  <c r="CQ131" i="1"/>
  <c r="G1123" i="3" s="1"/>
  <c r="CQ130" i="1"/>
  <c r="F1123" i="3" s="1"/>
  <c r="CQ129" i="1"/>
  <c r="E1123" i="3" s="1"/>
  <c r="CQ128" i="1"/>
  <c r="C1123" i="3" s="1"/>
  <c r="D349" i="1"/>
  <c r="B1120" i="3" s="1"/>
  <c r="F339" i="1"/>
  <c r="D882" i="3" s="1"/>
  <c r="D339" i="1"/>
  <c r="B883" i="3" s="1"/>
  <c r="H339" i="1"/>
  <c r="D883" i="3" s="1"/>
  <c r="G339" i="1"/>
  <c r="D880" i="3" s="1"/>
  <c r="I339" i="1"/>
  <c r="D881" i="3" s="1"/>
  <c r="CK2" i="1"/>
  <c r="CK3"/>
  <c r="CK4"/>
  <c r="CK5"/>
  <c r="CK6"/>
  <c r="CK7"/>
  <c r="CK8"/>
  <c r="CK9"/>
  <c r="CK10"/>
  <c r="CK11"/>
  <c r="CK12"/>
  <c r="CK13"/>
  <c r="CK14"/>
  <c r="CK15"/>
  <c r="CK16"/>
  <c r="CK17"/>
  <c r="CK18"/>
  <c r="CK19"/>
  <c r="CK56"/>
  <c r="CK57"/>
  <c r="CK58"/>
  <c r="CK59"/>
  <c r="CK60"/>
  <c r="CK61"/>
  <c r="CK62"/>
  <c r="CK63"/>
  <c r="CK64"/>
  <c r="CK65"/>
  <c r="CK66"/>
  <c r="CK67"/>
  <c r="CK68"/>
  <c r="CK69"/>
  <c r="CK70"/>
  <c r="CK71"/>
  <c r="CK72"/>
  <c r="CK73"/>
  <c r="CK109"/>
  <c r="CK108"/>
  <c r="CK107"/>
  <c r="CK106"/>
  <c r="CK105"/>
  <c r="CK104"/>
  <c r="CK103"/>
  <c r="CK102"/>
  <c r="CK101"/>
  <c r="CK100"/>
  <c r="CK99"/>
  <c r="CK98"/>
  <c r="CK97"/>
  <c r="CK96"/>
  <c r="CK95"/>
  <c r="CK94"/>
  <c r="CK93"/>
  <c r="CK92"/>
  <c r="CE2"/>
  <c r="CE3"/>
  <c r="CE4"/>
  <c r="CE5"/>
  <c r="CE6"/>
  <c r="CE7"/>
  <c r="CE8"/>
  <c r="CE9"/>
  <c r="CE10"/>
  <c r="CE11"/>
  <c r="CE12"/>
  <c r="CE13"/>
  <c r="CE14"/>
  <c r="CE15"/>
  <c r="CE16"/>
  <c r="CE17"/>
  <c r="CE18"/>
  <c r="CE19"/>
  <c r="CE56"/>
  <c r="CE57"/>
  <c r="CE58"/>
  <c r="CE59"/>
  <c r="CE60"/>
  <c r="CE61"/>
  <c r="CE62"/>
  <c r="CE63"/>
  <c r="CE64"/>
  <c r="CE65"/>
  <c r="CE66"/>
  <c r="CE67"/>
  <c r="CE68"/>
  <c r="CE69"/>
  <c r="CE70"/>
  <c r="CE71"/>
  <c r="CE72"/>
  <c r="CE73"/>
  <c r="CE109"/>
  <c r="CE108"/>
  <c r="CE107"/>
  <c r="CE106"/>
  <c r="CE105"/>
  <c r="CE104"/>
  <c r="CE103"/>
  <c r="CE102"/>
  <c r="CE101"/>
  <c r="CE100"/>
  <c r="CE99"/>
  <c r="CE98"/>
  <c r="CE97"/>
  <c r="CE96"/>
  <c r="CE95"/>
  <c r="CE94"/>
  <c r="CE93"/>
  <c r="CE92"/>
  <c r="CL2"/>
  <c r="CL3"/>
  <c r="CL4"/>
  <c r="CL5"/>
  <c r="CL6"/>
  <c r="CL7"/>
  <c r="CL8"/>
  <c r="CL9"/>
  <c r="CL10"/>
  <c r="CL11"/>
  <c r="CL12"/>
  <c r="CL13"/>
  <c r="CL14"/>
  <c r="CL15"/>
  <c r="CL16"/>
  <c r="CL17"/>
  <c r="CL18"/>
  <c r="CL19"/>
  <c r="CL56"/>
  <c r="CL57"/>
  <c r="CL58"/>
  <c r="CL59"/>
  <c r="CL60"/>
  <c r="CL61"/>
  <c r="CL62"/>
  <c r="CL63"/>
  <c r="CL64"/>
  <c r="CL65"/>
  <c r="CL66"/>
  <c r="CL67"/>
  <c r="CL68"/>
  <c r="CL69"/>
  <c r="CL70"/>
  <c r="CL71"/>
  <c r="CL72"/>
  <c r="CL73"/>
  <c r="CL109"/>
  <c r="CL108"/>
  <c r="CL107"/>
  <c r="CL106"/>
  <c r="CL105"/>
  <c r="CL104"/>
  <c r="CL103"/>
  <c r="CL102"/>
  <c r="CL101"/>
  <c r="CL100"/>
  <c r="CL99"/>
  <c r="CL98"/>
  <c r="CL97"/>
  <c r="CL96"/>
  <c r="CL95"/>
  <c r="CL94"/>
  <c r="CL93"/>
  <c r="CL92"/>
  <c r="CF2"/>
  <c r="CF3"/>
  <c r="CF4"/>
  <c r="CF5"/>
  <c r="CF6"/>
  <c r="CF7"/>
  <c r="CF8"/>
  <c r="CF9"/>
  <c r="CF10"/>
  <c r="CF11"/>
  <c r="CF12"/>
  <c r="CF13"/>
  <c r="CF14"/>
  <c r="CF15"/>
  <c r="CF16"/>
  <c r="CF17"/>
  <c r="CF18"/>
  <c r="CF19"/>
  <c r="CF56"/>
  <c r="CF57"/>
  <c r="CF58"/>
  <c r="CF59"/>
  <c r="CF60"/>
  <c r="CF61"/>
  <c r="CF62"/>
  <c r="CF63"/>
  <c r="CF64"/>
  <c r="CF65"/>
  <c r="CF66"/>
  <c r="CF67"/>
  <c r="CF68"/>
  <c r="CF69"/>
  <c r="CF70"/>
  <c r="CF71"/>
  <c r="CF72"/>
  <c r="CF73"/>
  <c r="CF109"/>
  <c r="CF108"/>
  <c r="CF107"/>
  <c r="CF106"/>
  <c r="CF105"/>
  <c r="CF104"/>
  <c r="CF103"/>
  <c r="CF102"/>
  <c r="CF101"/>
  <c r="CF100"/>
  <c r="CF99"/>
  <c r="CF98"/>
  <c r="CF97"/>
  <c r="CF96"/>
  <c r="CF95"/>
  <c r="CF94"/>
  <c r="CF93"/>
  <c r="CF92"/>
  <c r="CN2"/>
  <c r="CN3"/>
  <c r="CN4"/>
  <c r="CN5"/>
  <c r="CN6"/>
  <c r="CN7"/>
  <c r="CN8"/>
  <c r="CN9"/>
  <c r="CN10"/>
  <c r="CN11"/>
  <c r="CN12"/>
  <c r="CN13"/>
  <c r="CN14"/>
  <c r="CN15"/>
  <c r="CN16"/>
  <c r="CN17"/>
  <c r="CN18"/>
  <c r="CN19"/>
  <c r="CN56"/>
  <c r="CN57"/>
  <c r="CN58"/>
  <c r="CN59"/>
  <c r="CN60"/>
  <c r="CN61"/>
  <c r="CN62"/>
  <c r="CN63"/>
  <c r="CN64"/>
  <c r="CN65"/>
  <c r="CN66"/>
  <c r="CN67"/>
  <c r="CN68"/>
  <c r="CN69"/>
  <c r="CN70"/>
  <c r="CN71"/>
  <c r="CN72"/>
  <c r="CN73"/>
  <c r="CN109"/>
  <c r="CN108"/>
  <c r="CN107"/>
  <c r="CN106"/>
  <c r="CN105"/>
  <c r="CN104"/>
  <c r="CN103"/>
  <c r="CN102"/>
  <c r="CN101"/>
  <c r="CN100"/>
  <c r="CN99"/>
  <c r="CN98"/>
  <c r="CN97"/>
  <c r="CN96"/>
  <c r="CN95"/>
  <c r="CN94"/>
  <c r="CN93"/>
  <c r="CN92"/>
  <c r="CH2"/>
  <c r="CH3"/>
  <c r="CH4"/>
  <c r="CH5"/>
  <c r="CH6"/>
  <c r="CH7"/>
  <c r="CH8"/>
  <c r="CH9"/>
  <c r="CH10"/>
  <c r="CH11"/>
  <c r="CH12"/>
  <c r="CH13"/>
  <c r="CH14"/>
  <c r="CH15"/>
  <c r="CH16"/>
  <c r="CH17"/>
  <c r="CH18"/>
  <c r="CH19"/>
  <c r="CH56"/>
  <c r="CH57"/>
  <c r="CH58"/>
  <c r="CH59"/>
  <c r="CH60"/>
  <c r="CH61"/>
  <c r="CH62"/>
  <c r="CH63"/>
  <c r="CH64"/>
  <c r="CH65"/>
  <c r="CH66"/>
  <c r="CH67"/>
  <c r="CH68"/>
  <c r="CH69"/>
  <c r="CH70"/>
  <c r="CH71"/>
  <c r="CH72"/>
  <c r="CH73"/>
  <c r="CH109"/>
  <c r="CH108"/>
  <c r="CH107"/>
  <c r="CH106"/>
  <c r="CH105"/>
  <c r="CH104"/>
  <c r="CH103"/>
  <c r="CH102"/>
  <c r="CH101"/>
  <c r="CH100"/>
  <c r="CH99"/>
  <c r="CH98"/>
  <c r="CH97"/>
  <c r="CH96"/>
  <c r="CH95"/>
  <c r="CH94"/>
  <c r="CH93"/>
  <c r="CH92"/>
  <c r="C201"/>
  <c r="AK201" s="1"/>
  <c r="C202"/>
  <c r="AK202" s="1"/>
  <c r="I202"/>
  <c r="C203"/>
  <c r="I203"/>
  <c r="C204"/>
  <c r="AK204" s="1"/>
  <c r="C205"/>
  <c r="AK205" s="1"/>
  <c r="C206"/>
  <c r="AK206" s="1"/>
  <c r="I206"/>
  <c r="I207"/>
  <c r="C207"/>
  <c r="AB207" s="1"/>
  <c r="C208"/>
  <c r="AL208" s="1"/>
  <c r="I208"/>
  <c r="C209"/>
  <c r="R209" s="1"/>
  <c r="C210"/>
  <c r="AK210" s="1"/>
  <c r="I210"/>
  <c r="C211"/>
  <c r="AU211" s="1"/>
  <c r="I211"/>
  <c r="C212"/>
  <c r="AU212" s="1"/>
  <c r="C213"/>
  <c r="I213"/>
  <c r="C214"/>
  <c r="J214" s="1"/>
  <c r="I214"/>
  <c r="C215"/>
  <c r="C216"/>
  <c r="R216" s="1"/>
  <c r="C217"/>
  <c r="AU217" s="1"/>
  <c r="AZ217" s="1"/>
  <c r="C218"/>
  <c r="AK218" s="1"/>
  <c r="C219"/>
  <c r="C220"/>
  <c r="AL220" s="1"/>
  <c r="C221"/>
  <c r="AU221" s="1"/>
  <c r="I221"/>
  <c r="C222"/>
  <c r="C223"/>
  <c r="R223" s="1"/>
  <c r="C224"/>
  <c r="AU224" s="1"/>
  <c r="C225"/>
  <c r="AB225" s="1"/>
  <c r="C226"/>
  <c r="C227"/>
  <c r="AB227" s="1"/>
  <c r="I227"/>
  <c r="C228"/>
  <c r="AA228" s="1"/>
  <c r="I228"/>
  <c r="C229"/>
  <c r="Q229" s="1"/>
  <c r="C230"/>
  <c r="AU230" s="1"/>
  <c r="AZ230" s="1"/>
  <c r="C231"/>
  <c r="AU231" s="1"/>
  <c r="BA231" s="1"/>
  <c r="C232"/>
  <c r="C233"/>
  <c r="Q233" s="1"/>
  <c r="I233"/>
  <c r="C234"/>
  <c r="AA234" s="1"/>
  <c r="C235"/>
  <c r="I235"/>
  <c r="C236"/>
  <c r="AK236" s="1"/>
  <c r="I236"/>
  <c r="C237"/>
  <c r="AB237" s="1"/>
  <c r="I237"/>
  <c r="C238"/>
  <c r="AK238" s="1"/>
  <c r="I238"/>
  <c r="C239"/>
  <c r="J239" s="1"/>
  <c r="C240"/>
  <c r="Q240" s="1"/>
  <c r="C241"/>
  <c r="AK241" s="1"/>
  <c r="C242"/>
  <c r="AA242" s="1"/>
  <c r="C243"/>
  <c r="I243"/>
  <c r="C244"/>
  <c r="AL244" s="1"/>
  <c r="C245"/>
  <c r="AA245" s="1"/>
  <c r="C246"/>
  <c r="I246"/>
  <c r="C247"/>
  <c r="AK247" s="1"/>
  <c r="I247"/>
  <c r="C248"/>
  <c r="J248" s="1"/>
  <c r="C249"/>
  <c r="AK249" s="1"/>
  <c r="C250"/>
  <c r="AU250" s="1"/>
  <c r="C251"/>
  <c r="AU251" s="1"/>
  <c r="C252"/>
  <c r="J252" s="1"/>
  <c r="C253"/>
  <c r="AB253" s="1"/>
  <c r="I253"/>
  <c r="I254"/>
  <c r="C254"/>
  <c r="R254" s="1"/>
  <c r="C255"/>
  <c r="AU255" s="1"/>
  <c r="C256"/>
  <c r="AA256" s="1"/>
  <c r="I257"/>
  <c r="C257"/>
  <c r="C258"/>
  <c r="Q258" s="1"/>
  <c r="I258"/>
  <c r="C259"/>
  <c r="J259" s="1"/>
  <c r="C260"/>
  <c r="I261"/>
  <c r="C261"/>
  <c r="AU261" s="1"/>
  <c r="C262"/>
  <c r="R262" s="1"/>
  <c r="C263"/>
  <c r="I263"/>
  <c r="C264"/>
  <c r="AL264" s="1"/>
  <c r="I264"/>
  <c r="C265"/>
  <c r="R265" s="1"/>
  <c r="C266"/>
  <c r="R266" s="1"/>
  <c r="C267"/>
  <c r="AB267" s="1"/>
  <c r="I268"/>
  <c r="C268"/>
  <c r="Q268" s="1"/>
  <c r="C269"/>
  <c r="R269" s="1"/>
  <c r="I269"/>
  <c r="C270"/>
  <c r="AA270" s="1"/>
  <c r="C271"/>
  <c r="C272"/>
  <c r="AL272" s="1"/>
  <c r="I272"/>
  <c r="C273"/>
  <c r="J273" s="1"/>
  <c r="C274"/>
  <c r="J274" s="1"/>
  <c r="O274" s="1"/>
  <c r="I274"/>
  <c r="C275"/>
  <c r="AL275" s="1"/>
  <c r="C276"/>
  <c r="AL276" s="1"/>
  <c r="I276"/>
  <c r="C277"/>
  <c r="AA277" s="1"/>
  <c r="C278"/>
  <c r="AB278" s="1"/>
  <c r="C279"/>
  <c r="J279" s="1"/>
  <c r="P279" s="1"/>
  <c r="C280"/>
  <c r="C281"/>
  <c r="Q281" s="1"/>
  <c r="C282"/>
  <c r="AU282" s="1"/>
  <c r="I282"/>
  <c r="C283"/>
  <c r="AB283" s="1"/>
  <c r="C284"/>
  <c r="AB284" s="1"/>
  <c r="C285"/>
  <c r="AK285" s="1"/>
  <c r="C286"/>
  <c r="AB286" s="1"/>
  <c r="C287"/>
  <c r="C288"/>
  <c r="AB288" s="1"/>
  <c r="I288"/>
  <c r="C289"/>
  <c r="R289" s="1"/>
  <c r="C290"/>
  <c r="AL290" s="1"/>
  <c r="AU313"/>
  <c r="AU318"/>
  <c r="BA318" s="1"/>
  <c r="AU323"/>
  <c r="H202"/>
  <c r="H203"/>
  <c r="H207"/>
  <c r="H208"/>
  <c r="H211"/>
  <c r="H213"/>
  <c r="H214"/>
  <c r="H221"/>
  <c r="H227"/>
  <c r="H228"/>
  <c r="H233"/>
  <c r="H235"/>
  <c r="H236"/>
  <c r="H237"/>
  <c r="H238"/>
  <c r="H243"/>
  <c r="H246"/>
  <c r="H247"/>
  <c r="H253"/>
  <c r="H254"/>
  <c r="H257"/>
  <c r="H258"/>
  <c r="H261"/>
  <c r="H263"/>
  <c r="H264"/>
  <c r="H268"/>
  <c r="H269"/>
  <c r="H272"/>
  <c r="H274"/>
  <c r="H276"/>
  <c r="H282"/>
  <c r="H288"/>
  <c r="G202"/>
  <c r="G203"/>
  <c r="G206"/>
  <c r="G207"/>
  <c r="G210"/>
  <c r="G211"/>
  <c r="G213"/>
  <c r="G214"/>
  <c r="G221"/>
  <c r="G227"/>
  <c r="G228"/>
  <c r="G233"/>
  <c r="G235"/>
  <c r="G236"/>
  <c r="G237"/>
  <c r="G238"/>
  <c r="G243"/>
  <c r="G246"/>
  <c r="G247"/>
  <c r="G253"/>
  <c r="G254"/>
  <c r="G257"/>
  <c r="G258"/>
  <c r="G261"/>
  <c r="G263"/>
  <c r="G264"/>
  <c r="G268"/>
  <c r="G269"/>
  <c r="G272"/>
  <c r="G274"/>
  <c r="G276"/>
  <c r="G282"/>
  <c r="G288"/>
  <c r="F202"/>
  <c r="F203"/>
  <c r="F206"/>
  <c r="F207"/>
  <c r="F210"/>
  <c r="F211"/>
  <c r="F213"/>
  <c r="F214"/>
  <c r="F221"/>
  <c r="F227"/>
  <c r="F228"/>
  <c r="F233"/>
  <c r="F235"/>
  <c r="F236"/>
  <c r="F237"/>
  <c r="F238"/>
  <c r="F243"/>
  <c r="F246"/>
  <c r="F247"/>
  <c r="F253"/>
  <c r="F254"/>
  <c r="F257"/>
  <c r="F258"/>
  <c r="F261"/>
  <c r="F263"/>
  <c r="F264"/>
  <c r="F268"/>
  <c r="F269"/>
  <c r="F272"/>
  <c r="F274"/>
  <c r="F276"/>
  <c r="F282"/>
  <c r="F288"/>
  <c r="D202"/>
  <c r="D203"/>
  <c r="D206"/>
  <c r="D210"/>
  <c r="D211"/>
  <c r="D213"/>
  <c r="D214"/>
  <c r="D255"/>
  <c r="D258"/>
  <c r="D260"/>
  <c r="D261"/>
  <c r="D263"/>
  <c r="D264"/>
  <c r="D269"/>
  <c r="D270"/>
  <c r="D272"/>
  <c r="D274"/>
  <c r="D276"/>
  <c r="D282"/>
  <c r="D288"/>
  <c r="D221"/>
  <c r="D227"/>
  <c r="D228"/>
  <c r="D233"/>
  <c r="D235"/>
  <c r="D236"/>
  <c r="D237"/>
  <c r="D238"/>
  <c r="D243"/>
  <c r="D246"/>
  <c r="D247"/>
  <c r="D253"/>
  <c r="I204"/>
  <c r="I205"/>
  <c r="I209"/>
  <c r="I212"/>
  <c r="I215"/>
  <c r="I218"/>
  <c r="I219"/>
  <c r="I220"/>
  <c r="I222"/>
  <c r="I223"/>
  <c r="I225"/>
  <c r="I226"/>
  <c r="I229"/>
  <c r="I230"/>
  <c r="I231"/>
  <c r="I232"/>
  <c r="I240"/>
  <c r="I241"/>
  <c r="I242"/>
  <c r="I244"/>
  <c r="I245"/>
  <c r="I248"/>
  <c r="I249"/>
  <c r="I251"/>
  <c r="I255"/>
  <c r="I267"/>
  <c r="I271"/>
  <c r="I273"/>
  <c r="I275"/>
  <c r="I277"/>
  <c r="I278"/>
  <c r="I279"/>
  <c r="I280"/>
  <c r="I281"/>
  <c r="I285"/>
  <c r="I286"/>
  <c r="I287"/>
  <c r="I289"/>
  <c r="I290"/>
  <c r="AK294"/>
  <c r="AK312"/>
  <c r="AK315"/>
  <c r="AL319"/>
  <c r="AL323"/>
  <c r="H204"/>
  <c r="H205"/>
  <c r="H209"/>
  <c r="H215"/>
  <c r="H218"/>
  <c r="H219"/>
  <c r="H220"/>
  <c r="H222"/>
  <c r="H223"/>
  <c r="H225"/>
  <c r="H226"/>
  <c r="H229"/>
  <c r="H230"/>
  <c r="H231"/>
  <c r="H232"/>
  <c r="H240"/>
  <c r="H241"/>
  <c r="H242"/>
  <c r="H244"/>
  <c r="H245"/>
  <c r="H248"/>
  <c r="H249"/>
  <c r="H251"/>
  <c r="H255"/>
  <c r="H267"/>
  <c r="H271"/>
  <c r="H273"/>
  <c r="H275"/>
  <c r="H277"/>
  <c r="H278"/>
  <c r="H279"/>
  <c r="H280"/>
  <c r="H281"/>
  <c r="H285"/>
  <c r="H286"/>
  <c r="H287"/>
  <c r="H289"/>
  <c r="H290"/>
  <c r="G204"/>
  <c r="G205"/>
  <c r="G208"/>
  <c r="G209"/>
  <c r="G212"/>
  <c r="G215"/>
  <c r="G218"/>
  <c r="G219"/>
  <c r="G220"/>
  <c r="G222"/>
  <c r="G223"/>
  <c r="G225"/>
  <c r="G226"/>
  <c r="G229"/>
  <c r="G230"/>
  <c r="G231"/>
  <c r="G232"/>
  <c r="G240"/>
  <c r="G241"/>
  <c r="G242"/>
  <c r="G244"/>
  <c r="G245"/>
  <c r="G248"/>
  <c r="G249"/>
  <c r="G251"/>
  <c r="G255"/>
  <c r="G267"/>
  <c r="G271"/>
  <c r="G273"/>
  <c r="G275"/>
  <c r="G277"/>
  <c r="G278"/>
  <c r="G279"/>
  <c r="G280"/>
  <c r="G281"/>
  <c r="G285"/>
  <c r="G286"/>
  <c r="G287"/>
  <c r="G289"/>
  <c r="G290"/>
  <c r="F204"/>
  <c r="F205"/>
  <c r="F208"/>
  <c r="F209"/>
  <c r="F212"/>
  <c r="F215"/>
  <c r="F218"/>
  <c r="F219"/>
  <c r="F220"/>
  <c r="F222"/>
  <c r="F223"/>
  <c r="F225"/>
  <c r="F226"/>
  <c r="F229"/>
  <c r="F230"/>
  <c r="F231"/>
  <c r="F232"/>
  <c r="F240"/>
  <c r="F241"/>
  <c r="F242"/>
  <c r="F244"/>
  <c r="F245"/>
  <c r="F248"/>
  <c r="F249"/>
  <c r="F251"/>
  <c r="F255"/>
  <c r="F267"/>
  <c r="F271"/>
  <c r="F273"/>
  <c r="F275"/>
  <c r="F277"/>
  <c r="F278"/>
  <c r="F279"/>
  <c r="F280"/>
  <c r="F281"/>
  <c r="F285"/>
  <c r="F286"/>
  <c r="F287"/>
  <c r="F289"/>
  <c r="F290"/>
  <c r="D204"/>
  <c r="D205"/>
  <c r="D207"/>
  <c r="D208"/>
  <c r="D209"/>
  <c r="D215"/>
  <c r="D218"/>
  <c r="D259"/>
  <c r="D262"/>
  <c r="D265"/>
  <c r="D267"/>
  <c r="D268"/>
  <c r="D271"/>
  <c r="D273"/>
  <c r="D275"/>
  <c r="D277"/>
  <c r="D279"/>
  <c r="D280"/>
  <c r="D285"/>
  <c r="D287"/>
  <c r="D289"/>
  <c r="D290"/>
  <c r="D219"/>
  <c r="D220"/>
  <c r="D222"/>
  <c r="D223"/>
  <c r="D225"/>
  <c r="D226"/>
  <c r="D229"/>
  <c r="D230"/>
  <c r="D231"/>
  <c r="D232"/>
  <c r="D240"/>
  <c r="D241"/>
  <c r="D242"/>
  <c r="D244"/>
  <c r="D245"/>
  <c r="D248"/>
  <c r="D251"/>
  <c r="D254"/>
  <c r="I201"/>
  <c r="I216"/>
  <c r="I217"/>
  <c r="AA223"/>
  <c r="I224"/>
  <c r="I234"/>
  <c r="I239"/>
  <c r="I250"/>
  <c r="I252"/>
  <c r="I256"/>
  <c r="I259"/>
  <c r="I260"/>
  <c r="I262"/>
  <c r="I265"/>
  <c r="I266"/>
  <c r="I270"/>
  <c r="AB276"/>
  <c r="I283"/>
  <c r="I284"/>
  <c r="AA288"/>
  <c r="AC288" s="1"/>
  <c r="AD288" s="1"/>
  <c r="AA312"/>
  <c r="AB315"/>
  <c r="AA321"/>
  <c r="AB326"/>
  <c r="H201"/>
  <c r="H206"/>
  <c r="H210"/>
  <c r="H212"/>
  <c r="H216"/>
  <c r="H217"/>
  <c r="H224"/>
  <c r="H234"/>
  <c r="H239"/>
  <c r="H250"/>
  <c r="H252"/>
  <c r="H256"/>
  <c r="H259"/>
  <c r="H260"/>
  <c r="H262"/>
  <c r="H265"/>
  <c r="H266"/>
  <c r="H270"/>
  <c r="H283"/>
  <c r="H284"/>
  <c r="G201"/>
  <c r="G216"/>
  <c r="G217"/>
  <c r="G224"/>
  <c r="G234"/>
  <c r="G239"/>
  <c r="G250"/>
  <c r="G252"/>
  <c r="G256"/>
  <c r="G259"/>
  <c r="G260"/>
  <c r="G262"/>
  <c r="G265"/>
  <c r="G266"/>
  <c r="G270"/>
  <c r="G283"/>
  <c r="G284"/>
  <c r="F201"/>
  <c r="F216"/>
  <c r="F217"/>
  <c r="F224"/>
  <c r="F234"/>
  <c r="F239"/>
  <c r="F250"/>
  <c r="F252"/>
  <c r="F256"/>
  <c r="F259"/>
  <c r="F260"/>
  <c r="F262"/>
  <c r="F265"/>
  <c r="F266"/>
  <c r="F270"/>
  <c r="F283"/>
  <c r="F284"/>
  <c r="D201"/>
  <c r="D212"/>
  <c r="D216"/>
  <c r="D217"/>
  <c r="D256"/>
  <c r="D257"/>
  <c r="D266"/>
  <c r="D278"/>
  <c r="D281"/>
  <c r="D283"/>
  <c r="D284"/>
  <c r="D286"/>
  <c r="D224"/>
  <c r="D234"/>
  <c r="D239"/>
  <c r="D249"/>
  <c r="D250"/>
  <c r="D252"/>
  <c r="R229"/>
  <c r="S229" s="1"/>
  <c r="T229" s="1"/>
  <c r="Y229" s="1"/>
  <c r="Q242"/>
  <c r="R253"/>
  <c r="Q279"/>
  <c r="Q288"/>
  <c r="R312"/>
  <c r="R321"/>
  <c r="J202"/>
  <c r="L202" s="1"/>
  <c r="J266"/>
  <c r="J269"/>
  <c r="K269" s="1"/>
  <c r="F477" i="3"/>
  <c r="E477"/>
  <c r="D477"/>
  <c r="C477"/>
  <c r="F476"/>
  <c r="E476"/>
  <c r="D476"/>
  <c r="C476"/>
  <c r="F475"/>
  <c r="E475"/>
  <c r="D475"/>
  <c r="C475"/>
  <c r="F474"/>
  <c r="E474"/>
  <c r="D474"/>
  <c r="C474"/>
  <c r="F473"/>
  <c r="E473"/>
  <c r="D473"/>
  <c r="C473"/>
  <c r="F472"/>
  <c r="E472"/>
  <c r="D472"/>
  <c r="C472"/>
  <c r="F471"/>
  <c r="E471"/>
  <c r="D471"/>
  <c r="C471"/>
  <c r="F469"/>
  <c r="E469"/>
  <c r="D469"/>
  <c r="C469"/>
  <c r="F468"/>
  <c r="E468"/>
  <c r="D468"/>
  <c r="C468"/>
  <c r="F467"/>
  <c r="E467"/>
  <c r="D467"/>
  <c r="C467"/>
  <c r="F466"/>
  <c r="E466"/>
  <c r="D466"/>
  <c r="C466"/>
  <c r="F465"/>
  <c r="E465"/>
  <c r="D465"/>
  <c r="C465"/>
  <c r="F464"/>
  <c r="E464"/>
  <c r="D464"/>
  <c r="C464"/>
  <c r="F463"/>
  <c r="E463"/>
  <c r="D463"/>
  <c r="C463"/>
  <c r="F462"/>
  <c r="E462"/>
  <c r="D462"/>
  <c r="C462"/>
  <c r="F461"/>
  <c r="E461"/>
  <c r="D461"/>
  <c r="C461"/>
  <c r="F460"/>
  <c r="E460"/>
  <c r="D460"/>
  <c r="C460"/>
  <c r="B460"/>
  <c r="BJ2" i="1"/>
  <c r="BJ3"/>
  <c r="BJ4"/>
  <c r="BJ5"/>
  <c r="BJ6"/>
  <c r="BJ7"/>
  <c r="BJ8"/>
  <c r="BJ9"/>
  <c r="BJ10"/>
  <c r="BJ11"/>
  <c r="BJ12"/>
  <c r="BJ13"/>
  <c r="BJ14"/>
  <c r="BJ15"/>
  <c r="BJ16"/>
  <c r="BJ17"/>
  <c r="BJ18"/>
  <c r="BJ19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92"/>
  <c r="BJ93"/>
  <c r="BJ94"/>
  <c r="BJ95"/>
  <c r="BJ96"/>
  <c r="BJ97"/>
  <c r="BJ98"/>
  <c r="BJ99"/>
  <c r="BJ100"/>
  <c r="BJ101"/>
  <c r="BJ102"/>
  <c r="BJ103"/>
  <c r="BJ104"/>
  <c r="BJ105"/>
  <c r="BJ106"/>
  <c r="BJ107"/>
  <c r="BJ108"/>
  <c r="BJ109"/>
  <c r="BI2"/>
  <c r="BI3"/>
  <c r="BI4"/>
  <c r="BI5"/>
  <c r="BI6"/>
  <c r="BI7"/>
  <c r="BI8"/>
  <c r="BI9"/>
  <c r="BI10"/>
  <c r="BI11"/>
  <c r="BI12"/>
  <c r="BI13"/>
  <c r="BI14"/>
  <c r="BI15"/>
  <c r="BI16"/>
  <c r="BI17"/>
  <c r="BI18"/>
  <c r="BI19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92"/>
  <c r="BI93"/>
  <c r="BI94"/>
  <c r="BI95"/>
  <c r="BI96"/>
  <c r="BI97"/>
  <c r="BI98"/>
  <c r="BI99"/>
  <c r="BI100"/>
  <c r="BI101"/>
  <c r="BI102"/>
  <c r="BI103"/>
  <c r="BI104"/>
  <c r="BI105"/>
  <c r="BI106"/>
  <c r="BI107"/>
  <c r="BI108"/>
  <c r="BI109"/>
  <c r="BE2"/>
  <c r="BE3"/>
  <c r="BE4"/>
  <c r="BE5"/>
  <c r="BE6"/>
  <c r="BE7"/>
  <c r="BE8"/>
  <c r="BE9"/>
  <c r="BE10"/>
  <c r="BE11"/>
  <c r="BE12"/>
  <c r="BE13"/>
  <c r="BE14"/>
  <c r="BE15"/>
  <c r="BE16"/>
  <c r="BE17"/>
  <c r="BE18"/>
  <c r="BE19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92"/>
  <c r="BE93"/>
  <c r="BE94"/>
  <c r="BE95"/>
  <c r="BE96"/>
  <c r="BE97"/>
  <c r="BE98"/>
  <c r="BE99"/>
  <c r="BE100"/>
  <c r="BE101"/>
  <c r="BE102"/>
  <c r="BE103"/>
  <c r="BE104"/>
  <c r="BE105"/>
  <c r="BE106"/>
  <c r="BE107"/>
  <c r="BE108"/>
  <c r="BE109"/>
  <c r="BC2"/>
  <c r="BC3"/>
  <c r="BC4"/>
  <c r="BC5"/>
  <c r="BC6"/>
  <c r="BC7"/>
  <c r="BC8"/>
  <c r="BC9"/>
  <c r="BC10"/>
  <c r="BC11"/>
  <c r="BC12"/>
  <c r="BC13"/>
  <c r="BC14"/>
  <c r="BC15"/>
  <c r="BC16"/>
  <c r="BC17"/>
  <c r="BC18"/>
  <c r="BC19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92"/>
  <c r="BC93"/>
  <c r="BC94"/>
  <c r="BC95"/>
  <c r="BC96"/>
  <c r="BC97"/>
  <c r="BC98"/>
  <c r="BC99"/>
  <c r="BC100"/>
  <c r="BC101"/>
  <c r="BC102"/>
  <c r="BC103"/>
  <c r="BC104"/>
  <c r="BC105"/>
  <c r="BC106"/>
  <c r="BC107"/>
  <c r="BC108"/>
  <c r="BC109"/>
  <c r="BB2"/>
  <c r="BB3"/>
  <c r="BB4"/>
  <c r="BB5"/>
  <c r="BB6"/>
  <c r="BB7"/>
  <c r="BB8"/>
  <c r="BB9"/>
  <c r="BB10"/>
  <c r="BB11"/>
  <c r="BB12"/>
  <c r="BB13"/>
  <c r="BB14"/>
  <c r="BB15"/>
  <c r="BB16"/>
  <c r="BB17"/>
  <c r="BB18"/>
  <c r="BB19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92"/>
  <c r="BB93"/>
  <c r="BB94"/>
  <c r="BB95"/>
  <c r="BB96"/>
  <c r="BB97"/>
  <c r="BB98"/>
  <c r="BB99"/>
  <c r="BB100"/>
  <c r="BB101"/>
  <c r="BB102"/>
  <c r="BB103"/>
  <c r="BB104"/>
  <c r="BB105"/>
  <c r="BB106"/>
  <c r="BB107"/>
  <c r="BB108"/>
  <c r="BB109"/>
  <c r="AZ2"/>
  <c r="AZ3"/>
  <c r="AZ4"/>
  <c r="AZ5"/>
  <c r="AZ6"/>
  <c r="AZ7"/>
  <c r="AZ8"/>
  <c r="AZ9"/>
  <c r="AZ10"/>
  <c r="AZ11"/>
  <c r="AZ12"/>
  <c r="AZ13"/>
  <c r="AZ14"/>
  <c r="AZ15"/>
  <c r="AZ16"/>
  <c r="AZ17"/>
  <c r="AZ18"/>
  <c r="AZ19"/>
  <c r="AZ56"/>
  <c r="AZ57"/>
  <c r="AZ58"/>
  <c r="AZ59"/>
  <c r="AZ60"/>
  <c r="AZ61"/>
  <c r="AZ62"/>
  <c r="AZ63"/>
  <c r="AZ64"/>
  <c r="AZ65"/>
  <c r="AZ66"/>
  <c r="AZ67"/>
  <c r="AZ68"/>
  <c r="AZ69"/>
  <c r="AZ70"/>
  <c r="AZ71"/>
  <c r="AZ72"/>
  <c r="AZ73"/>
  <c r="AZ92"/>
  <c r="AZ93"/>
  <c r="AZ94"/>
  <c r="AZ95"/>
  <c r="AZ96"/>
  <c r="AZ97"/>
  <c r="AZ98"/>
  <c r="AZ99"/>
  <c r="AZ100"/>
  <c r="AZ101"/>
  <c r="AZ102"/>
  <c r="AZ103"/>
  <c r="AZ104"/>
  <c r="AZ105"/>
  <c r="AZ106"/>
  <c r="AZ107"/>
  <c r="AZ108"/>
  <c r="AZ109"/>
  <c r="BV2"/>
  <c r="BV3"/>
  <c r="BV4"/>
  <c r="BV5"/>
  <c r="BV6"/>
  <c r="BV7"/>
  <c r="BV8"/>
  <c r="BV9"/>
  <c r="BV10"/>
  <c r="BV11"/>
  <c r="BV12"/>
  <c r="BV13"/>
  <c r="BV14"/>
  <c r="BV15"/>
  <c r="BV16"/>
  <c r="BV17"/>
  <c r="BV18"/>
  <c r="BV19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92"/>
  <c r="BV93"/>
  <c r="BV94"/>
  <c r="BV95"/>
  <c r="BV96"/>
  <c r="BV97"/>
  <c r="BV98"/>
  <c r="BV99"/>
  <c r="BV100"/>
  <c r="BV101"/>
  <c r="BV102"/>
  <c r="BV103"/>
  <c r="BV104"/>
  <c r="BV105"/>
  <c r="BV106"/>
  <c r="BV107"/>
  <c r="BV108"/>
  <c r="BV109"/>
  <c r="BT2"/>
  <c r="BT3"/>
  <c r="BT4"/>
  <c r="BT5"/>
  <c r="BT6"/>
  <c r="BT7"/>
  <c r="BT8"/>
  <c r="BT9"/>
  <c r="BT10"/>
  <c r="BT11"/>
  <c r="BT12"/>
  <c r="BT13"/>
  <c r="BT14"/>
  <c r="BT15"/>
  <c r="BT16"/>
  <c r="BT17"/>
  <c r="BT18"/>
  <c r="BT19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92"/>
  <c r="BT93"/>
  <c r="BT94"/>
  <c r="BT95"/>
  <c r="BT96"/>
  <c r="BT97"/>
  <c r="BT98"/>
  <c r="BT99"/>
  <c r="BT100"/>
  <c r="BT101"/>
  <c r="BT102"/>
  <c r="BT103"/>
  <c r="BT104"/>
  <c r="BT105"/>
  <c r="BT106"/>
  <c r="BT107"/>
  <c r="BT108"/>
  <c r="BT109"/>
  <c r="BU2"/>
  <c r="BU3"/>
  <c r="BU4"/>
  <c r="BU5"/>
  <c r="BU6"/>
  <c r="BU7"/>
  <c r="BU8"/>
  <c r="BU9"/>
  <c r="BU10"/>
  <c r="BU11"/>
  <c r="BU12"/>
  <c r="BU13"/>
  <c r="BU14"/>
  <c r="BU15"/>
  <c r="BU16"/>
  <c r="BU17"/>
  <c r="BU18"/>
  <c r="BU19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92"/>
  <c r="BU93"/>
  <c r="BU94"/>
  <c r="BU95"/>
  <c r="BU96"/>
  <c r="BU97"/>
  <c r="BU98"/>
  <c r="BU99"/>
  <c r="BU100"/>
  <c r="BU101"/>
  <c r="BU102"/>
  <c r="BU103"/>
  <c r="BU104"/>
  <c r="BU105"/>
  <c r="BU106"/>
  <c r="BU107"/>
  <c r="BU108"/>
  <c r="BU109"/>
  <c r="BS2"/>
  <c r="BS3"/>
  <c r="BS4"/>
  <c r="BS5"/>
  <c r="BS6"/>
  <c r="BS7"/>
  <c r="BS8"/>
  <c r="BS9"/>
  <c r="BS10"/>
  <c r="BS11"/>
  <c r="BS12"/>
  <c r="BS13"/>
  <c r="BS14"/>
  <c r="BS15"/>
  <c r="BS16"/>
  <c r="BS17"/>
  <c r="BS18"/>
  <c r="BS19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92"/>
  <c r="BS93"/>
  <c r="BS94"/>
  <c r="BS95"/>
  <c r="BS96"/>
  <c r="BS97"/>
  <c r="BS98"/>
  <c r="BS99"/>
  <c r="BS100"/>
  <c r="BS101"/>
  <c r="BS102"/>
  <c r="BS103"/>
  <c r="BS104"/>
  <c r="BS105"/>
  <c r="BS106"/>
  <c r="BS107"/>
  <c r="BS108"/>
  <c r="BS109"/>
  <c r="R170" i="3"/>
  <c r="R172"/>
  <c r="R171"/>
  <c r="R173"/>
  <c r="R180"/>
  <c r="R179"/>
  <c r="R178"/>
  <c r="R181"/>
  <c r="R187"/>
  <c r="R186"/>
  <c r="R188"/>
  <c r="R189"/>
  <c r="A338" i="1"/>
  <c r="A348" s="1"/>
  <c r="A337"/>
  <c r="A347" s="1"/>
  <c r="A336"/>
  <c r="A346" s="1"/>
  <c r="A335"/>
  <c r="A345" s="1"/>
  <c r="A334"/>
  <c r="A344" s="1"/>
  <c r="A333"/>
  <c r="A343" s="1"/>
  <c r="A332"/>
  <c r="A342" s="1"/>
  <c r="A219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01"/>
  <c r="C128"/>
  <c r="AU253"/>
  <c r="AK253"/>
  <c r="AB202"/>
  <c r="AU249"/>
  <c r="AY249" s="1"/>
  <c r="AA310"/>
  <c r="AL228"/>
  <c r="Q321"/>
  <c r="AA296"/>
  <c r="AU259"/>
  <c r="AV259" s="1"/>
  <c r="AL216"/>
  <c r="Q216"/>
  <c r="S216" s="1"/>
  <c r="T216" s="1"/>
  <c r="W216" s="1"/>
  <c r="AU279"/>
  <c r="AV279" s="1"/>
  <c r="R279"/>
  <c r="AK288"/>
  <c r="AU288"/>
  <c r="AX288" s="1"/>
  <c r="AK245"/>
  <c r="AK224"/>
  <c r="AK220"/>
  <c r="AM220" s="1"/>
  <c r="AN220" s="1"/>
  <c r="AU277"/>
  <c r="BA277" s="1"/>
  <c r="AL241"/>
  <c r="AU289"/>
  <c r="AV289" s="1"/>
  <c r="AL286"/>
  <c r="AL236"/>
  <c r="AL288"/>
  <c r="J311"/>
  <c r="O311" s="1"/>
  <c r="AA294"/>
  <c r="AB324"/>
  <c r="AL320"/>
  <c r="AA317"/>
  <c r="J316"/>
  <c r="K316" s="1"/>
  <c r="R309"/>
  <c r="R324"/>
  <c r="AL326"/>
  <c r="Q322"/>
  <c r="J309"/>
  <c r="O309" s="1"/>
  <c r="R326"/>
  <c r="AK317"/>
  <c r="AA309"/>
  <c r="G154"/>
  <c r="R306"/>
  <c r="AB291"/>
  <c r="J303"/>
  <c r="L303" s="1"/>
  <c r="AL295"/>
  <c r="R291"/>
  <c r="AU303"/>
  <c r="BA303" s="1"/>
  <c r="J293"/>
  <c r="O293" s="1"/>
  <c r="Q293"/>
  <c r="AK293"/>
  <c r="AU291"/>
  <c r="AZ291" s="1"/>
  <c r="AA282"/>
  <c r="AZ277"/>
  <c r="AB277"/>
  <c r="CP150"/>
  <c r="AU258"/>
  <c r="BA258" s="1"/>
  <c r="AL258"/>
  <c r="AK244"/>
  <c r="AK221"/>
  <c r="AL211"/>
  <c r="J281"/>
  <c r="N281" s="1"/>
  <c r="J229"/>
  <c r="J225"/>
  <c r="N225" s="1"/>
  <c r="R307"/>
  <c r="R272"/>
  <c r="Q238"/>
  <c r="Q231"/>
  <c r="AB297"/>
  <c r="AA281"/>
  <c r="AA272"/>
  <c r="AA229"/>
  <c r="J308"/>
  <c r="N308" s="1"/>
  <c r="AU281"/>
  <c r="AK281"/>
  <c r="AK272"/>
  <c r="AU238"/>
  <c r="BA238" s="1"/>
  <c r="AU225"/>
  <c r="BA225" s="1"/>
  <c r="AU304"/>
  <c r="AW304" s="1"/>
  <c r="AK227"/>
  <c r="Q227"/>
  <c r="J227"/>
  <c r="N227" s="1"/>
  <c r="R227"/>
  <c r="AU227"/>
  <c r="AU322"/>
  <c r="AU298"/>
  <c r="AW298" s="1"/>
  <c r="AU305"/>
  <c r="AY305" s="1"/>
  <c r="AA305"/>
  <c r="AU240"/>
  <c r="AY240" s="1"/>
  <c r="AA240"/>
  <c r="R240"/>
  <c r="S240" s="1"/>
  <c r="T240" s="1"/>
  <c r="AB240"/>
  <c r="J240"/>
  <c r="P240" s="1"/>
  <c r="AL210"/>
  <c r="J210"/>
  <c r="N210" s="1"/>
  <c r="AL281"/>
  <c r="AB281"/>
  <c r="J319"/>
  <c r="N319" s="1"/>
  <c r="R319"/>
  <c r="AL270"/>
  <c r="Q270"/>
  <c r="Q262"/>
  <c r="AA262"/>
  <c r="Q314"/>
  <c r="R314"/>
  <c r="Q259"/>
  <c r="AA211"/>
  <c r="AL278"/>
  <c r="AL273"/>
  <c r="AL289"/>
  <c r="M279"/>
  <c r="J276"/>
  <c r="N276" s="1"/>
  <c r="AK276"/>
  <c r="Q276"/>
  <c r="AL291"/>
  <c r="AU269"/>
  <c r="AU262"/>
  <c r="AW262" s="1"/>
  <c r="J262"/>
  <c r="O262" s="1"/>
  <c r="AK262"/>
  <c r="AL262"/>
  <c r="AA204"/>
  <c r="AY231"/>
  <c r="BA240"/>
  <c r="I158" l="1"/>
  <c r="CP154"/>
  <c r="AL301"/>
  <c r="J301"/>
  <c r="K301" s="1"/>
  <c r="AK289"/>
  <c r="AM289" s="1"/>
  <c r="AN289" s="1"/>
  <c r="AU284"/>
  <c r="BA284" s="1"/>
  <c r="J277"/>
  <c r="K277" s="1"/>
  <c r="Q277"/>
  <c r="AL277"/>
  <c r="K309"/>
  <c r="R273"/>
  <c r="AB273"/>
  <c r="AB205"/>
  <c r="J292"/>
  <c r="H163"/>
  <c r="B41" i="3" s="1"/>
  <c r="AU266" i="1"/>
  <c r="AV266" s="1"/>
  <c r="B882" i="3"/>
  <c r="E882" s="1"/>
  <c r="DC142" i="1"/>
  <c r="N334" s="1"/>
  <c r="G163"/>
  <c r="B40" i="3" s="1"/>
  <c r="AL249" i="1"/>
  <c r="AB249"/>
  <c r="AU247"/>
  <c r="AY247" s="1"/>
  <c r="CQ138"/>
  <c r="I138"/>
  <c r="I163"/>
  <c r="B43" i="3" s="1"/>
  <c r="B74"/>
  <c r="I162" i="1"/>
  <c r="B144" i="3"/>
  <c r="H162" i="1"/>
  <c r="B32" i="3" s="1"/>
  <c r="B147"/>
  <c r="B73"/>
  <c r="B75"/>
  <c r="B146"/>
  <c r="G162" i="1"/>
  <c r="B34" i="3" s="1"/>
  <c r="F162" i="1"/>
  <c r="B35" i="3" s="1"/>
  <c r="B145"/>
  <c r="B72"/>
  <c r="AM236" i="1"/>
  <c r="AN236" s="1"/>
  <c r="AQ236" s="1"/>
  <c r="AK233"/>
  <c r="J233"/>
  <c r="K233" s="1"/>
  <c r="K227"/>
  <c r="AC324"/>
  <c r="AD324" s="1"/>
  <c r="AH324" s="1"/>
  <c r="BM49"/>
  <c r="BN49" s="1"/>
  <c r="BM123"/>
  <c r="CU152"/>
  <c r="BA288"/>
  <c r="R221"/>
  <c r="AL240"/>
  <c r="AA227"/>
  <c r="AC227" s="1"/>
  <c r="AD227" s="1"/>
  <c r="AL227"/>
  <c r="AU272"/>
  <c r="AY272" s="1"/>
  <c r="R281"/>
  <c r="J249"/>
  <c r="N249" s="1"/>
  <c r="AK230"/>
  <c r="AK266"/>
  <c r="AK277"/>
  <c r="AM277" s="1"/>
  <c r="AN277" s="1"/>
  <c r="AK217"/>
  <c r="AL284"/>
  <c r="S279"/>
  <c r="T279" s="1"/>
  <c r="U279" s="1"/>
  <c r="AL230"/>
  <c r="AU229"/>
  <c r="AV229" s="1"/>
  <c r="J284"/>
  <c r="K284" s="1"/>
  <c r="J230"/>
  <c r="R288"/>
  <c r="S288" s="1"/>
  <c r="T288" s="1"/>
  <c r="Z288" s="1"/>
  <c r="Q266"/>
  <c r="Q202"/>
  <c r="AA238"/>
  <c r="O325"/>
  <c r="P325"/>
  <c r="L325"/>
  <c r="K325"/>
  <c r="BA315"/>
  <c r="AZ315"/>
  <c r="AX315"/>
  <c r="AY315"/>
  <c r="AW288"/>
  <c r="AA314"/>
  <c r="AB311"/>
  <c r="AA319"/>
  <c r="AZ288"/>
  <c r="R305"/>
  <c r="AK298"/>
  <c r="AA298"/>
  <c r="AA322"/>
  <c r="AL304"/>
  <c r="AL297"/>
  <c r="AU297"/>
  <c r="BA297" s="1"/>
  <c r="AB307"/>
  <c r="AU295"/>
  <c r="N309"/>
  <c r="AU293"/>
  <c r="AX293" s="1"/>
  <c r="AK303"/>
  <c r="AA303"/>
  <c r="AL292"/>
  <c r="AU307"/>
  <c r="AX307" s="1"/>
  <c r="R308"/>
  <c r="AL298"/>
  <c r="AK291"/>
  <c r="AM291" s="1"/>
  <c r="AN291" s="1"/>
  <c r="AB303"/>
  <c r="AC303" s="1"/>
  <c r="AD303" s="1"/>
  <c r="AE303" s="1"/>
  <c r="J315"/>
  <c r="N315" s="1"/>
  <c r="AL324"/>
  <c r="Q313"/>
  <c r="Q324"/>
  <c r="S324" s="1"/>
  <c r="T324" s="1"/>
  <c r="AA313"/>
  <c r="J322"/>
  <c r="P322" s="1"/>
  <c r="AU309"/>
  <c r="AW309" s="1"/>
  <c r="AK316"/>
  <c r="AB320"/>
  <c r="AA320"/>
  <c r="AL325"/>
  <c r="AA307"/>
  <c r="AA304"/>
  <c r="Q325"/>
  <c r="AU310"/>
  <c r="AW310" s="1"/>
  <c r="R318"/>
  <c r="R311"/>
  <c r="AA325"/>
  <c r="AB318"/>
  <c r="AA315"/>
  <c r="AC315" s="1"/>
  <c r="AD315" s="1"/>
  <c r="AB310"/>
  <c r="AC310" s="1"/>
  <c r="AD310" s="1"/>
  <c r="AK323"/>
  <c r="AL318"/>
  <c r="AM318" s="1"/>
  <c r="AN318" s="1"/>
  <c r="AL314"/>
  <c r="AL311"/>
  <c r="AU321"/>
  <c r="AW321" s="1"/>
  <c r="AU317"/>
  <c r="AV317" s="1"/>
  <c r="AU312"/>
  <c r="BA312" s="1"/>
  <c r="AU326"/>
  <c r="AW326" s="1"/>
  <c r="J321"/>
  <c r="M321" s="1"/>
  <c r="Q316"/>
  <c r="AK309"/>
  <c r="AL294"/>
  <c r="Q308"/>
  <c r="Q291"/>
  <c r="S291" s="1"/>
  <c r="T291" s="1"/>
  <c r="Z291" s="1"/>
  <c r="AL296"/>
  <c r="AU308"/>
  <c r="AY308" s="1"/>
  <c r="AL309"/>
  <c r="AU265"/>
  <c r="AY265" s="1"/>
  <c r="R323"/>
  <c r="S323" s="1"/>
  <c r="T323" s="1"/>
  <c r="R315"/>
  <c r="R299"/>
  <c r="AA323"/>
  <c r="AC323" s="1"/>
  <c r="AD323" s="1"/>
  <c r="AB317"/>
  <c r="AC317" s="1"/>
  <c r="AD317" s="1"/>
  <c r="AB312"/>
  <c r="AC312" s="1"/>
  <c r="AD312" s="1"/>
  <c r="AB299"/>
  <c r="AC299" s="1"/>
  <c r="AD299" s="1"/>
  <c r="AF299" s="1"/>
  <c r="AK326"/>
  <c r="AM326" s="1"/>
  <c r="AN326" s="1"/>
  <c r="AK320"/>
  <c r="AL317"/>
  <c r="AM317" s="1"/>
  <c r="AN317" s="1"/>
  <c r="AL312"/>
  <c r="AM312" s="1"/>
  <c r="AN312" s="1"/>
  <c r="AK310"/>
  <c r="AM310" s="1"/>
  <c r="AN310" s="1"/>
  <c r="AU324"/>
  <c r="AU319"/>
  <c r="AU314"/>
  <c r="AU299"/>
  <c r="AY299" s="1"/>
  <c r="J318"/>
  <c r="AK324"/>
  <c r="Q318"/>
  <c r="AL313"/>
  <c r="AM313" s="1"/>
  <c r="AN313" s="1"/>
  <c r="J302"/>
  <c r="P302" s="1"/>
  <c r="AB295"/>
  <c r="AL307"/>
  <c r="AA293"/>
  <c r="AC293" s="1"/>
  <c r="AD293" s="1"/>
  <c r="AK314"/>
  <c r="AM314" s="1"/>
  <c r="AN314" s="1"/>
  <c r="AS314" s="1"/>
  <c r="Q311"/>
  <c r="S311" s="1"/>
  <c r="T311" s="1"/>
  <c r="AK319"/>
  <c r="L309"/>
  <c r="AL305"/>
  <c r="AM305" s="1"/>
  <c r="AN305" s="1"/>
  <c r="AB305"/>
  <c r="AC305" s="1"/>
  <c r="AD305" s="1"/>
  <c r="AJ305" s="1"/>
  <c r="R298"/>
  <c r="AB322"/>
  <c r="AK322"/>
  <c r="AM322" s="1"/>
  <c r="AN322" s="1"/>
  <c r="J297"/>
  <c r="K297" s="1"/>
  <c r="R304"/>
  <c r="Q303"/>
  <c r="R303"/>
  <c r="AL293"/>
  <c r="AB306"/>
  <c r="AA308"/>
  <c r="AC308" s="1"/>
  <c r="AD308" s="1"/>
  <c r="Q298"/>
  <c r="S298" s="1"/>
  <c r="T298" s="1"/>
  <c r="AK306"/>
  <c r="R295"/>
  <c r="AB309"/>
  <c r="J326"/>
  <c r="O326" s="1"/>
  <c r="R322"/>
  <c r="J313"/>
  <c r="O313" s="1"/>
  <c r="J324"/>
  <c r="O324" s="1"/>
  <c r="AA326"/>
  <c r="AC326" s="1"/>
  <c r="AD326" s="1"/>
  <c r="J320"/>
  <c r="K320" s="1"/>
  <c r="AB316"/>
  <c r="R316"/>
  <c r="AB321"/>
  <c r="AC321" s="1"/>
  <c r="AD321" s="1"/>
  <c r="AB325"/>
  <c r="Q305"/>
  <c r="Q317"/>
  <c r="J310"/>
  <c r="P310" s="1"/>
  <c r="J299"/>
  <c r="O299" s="1"/>
  <c r="R293"/>
  <c r="S293" s="1"/>
  <c r="T293" s="1"/>
  <c r="AB314"/>
  <c r="AK311"/>
  <c r="AB319"/>
  <c r="J290"/>
  <c r="O290" s="1"/>
  <c r="J305"/>
  <c r="L305" s="1"/>
  <c r="AB298"/>
  <c r="J296"/>
  <c r="K296" s="1"/>
  <c r="AA297"/>
  <c r="AK307"/>
  <c r="R296"/>
  <c r="J295"/>
  <c r="N295" s="1"/>
  <c r="Q295"/>
  <c r="AU306"/>
  <c r="AW306" s="1"/>
  <c r="AL306"/>
  <c r="J304"/>
  <c r="M304" s="1"/>
  <c r="AK308"/>
  <c r="Q306"/>
  <c r="AA295"/>
  <c r="AL315"/>
  <c r="AM315" s="1"/>
  <c r="AN315" s="1"/>
  <c r="R313"/>
  <c r="AA311"/>
  <c r="AL316"/>
  <c r="AA316"/>
  <c r="R320"/>
  <c r="S320" s="1"/>
  <c r="T320" s="1"/>
  <c r="AL321"/>
  <c r="AM321" s="1"/>
  <c r="AN321" s="1"/>
  <c r="AK325"/>
  <c r="J307"/>
  <c r="N307" s="1"/>
  <c r="Q315"/>
  <c r="J323"/>
  <c r="L323" s="1"/>
  <c r="Q310"/>
  <c r="J286"/>
  <c r="L286" s="1"/>
  <c r="J242"/>
  <c r="R325"/>
  <c r="R310"/>
  <c r="Q284"/>
  <c r="R259"/>
  <c r="Q223"/>
  <c r="S223" s="1"/>
  <c r="T223" s="1"/>
  <c r="AA318"/>
  <c r="AB313"/>
  <c r="AB304"/>
  <c r="AB245"/>
  <c r="AC245" s="1"/>
  <c r="AD245" s="1"/>
  <c r="AB211"/>
  <c r="AC211" s="1"/>
  <c r="AD211" s="1"/>
  <c r="AU325"/>
  <c r="AV325" s="1"/>
  <c r="AU320"/>
  <c r="BA320" s="1"/>
  <c r="M312"/>
  <c r="AY304"/>
  <c r="AY266"/>
  <c r="R244"/>
  <c r="G134"/>
  <c r="N312"/>
  <c r="AZ266"/>
  <c r="AX277"/>
  <c r="S262"/>
  <c r="T262" s="1"/>
  <c r="Z262" s="1"/>
  <c r="N273"/>
  <c r="L273"/>
  <c r="K273"/>
  <c r="P273"/>
  <c r="O273"/>
  <c r="M273"/>
  <c r="K276"/>
  <c r="AW258"/>
  <c r="AB262"/>
  <c r="AU273"/>
  <c r="AV273" s="1"/>
  <c r="Y279"/>
  <c r="AA276"/>
  <c r="AC276" s="1"/>
  <c r="AD276" s="1"/>
  <c r="AA289"/>
  <c r="Q286"/>
  <c r="J270"/>
  <c r="AB270"/>
  <c r="O316"/>
  <c r="J245"/>
  <c r="L245" s="1"/>
  <c r="P284"/>
  <c r="AK286"/>
  <c r="AM286" s="1"/>
  <c r="AN286" s="1"/>
  <c r="AS286" s="1"/>
  <c r="AA279"/>
  <c r="AL279"/>
  <c r="B1003" i="3"/>
  <c r="J251" i="1"/>
  <c r="O251" s="1"/>
  <c r="P230"/>
  <c r="R286"/>
  <c r="Q273"/>
  <c r="S273" s="1"/>
  <c r="T273" s="1"/>
  <c r="AA251"/>
  <c r="AK234"/>
  <c r="CR158"/>
  <c r="CP134"/>
  <c r="F142"/>
  <c r="L276"/>
  <c r="AY258"/>
  <c r="V279"/>
  <c r="L312"/>
  <c r="AK259"/>
  <c r="AU276"/>
  <c r="AY276" s="1"/>
  <c r="Z279"/>
  <c r="R276"/>
  <c r="J289"/>
  <c r="L289" s="1"/>
  <c r="R205"/>
  <c r="AK270"/>
  <c r="AU270"/>
  <c r="BA270" s="1"/>
  <c r="O225"/>
  <c r="L322"/>
  <c r="M284"/>
  <c r="AU286"/>
  <c r="AV286" s="1"/>
  <c r="AB279"/>
  <c r="AK279"/>
  <c r="B1000" i="3"/>
  <c r="S310" i="1"/>
  <c r="T310" s="1"/>
  <c r="Y310" s="1"/>
  <c r="J212"/>
  <c r="N212" s="1"/>
  <c r="Q289"/>
  <c r="S289" s="1"/>
  <c r="T289" s="1"/>
  <c r="W289" s="1"/>
  <c r="Q207"/>
  <c r="AL202"/>
  <c r="AM202" s="1"/>
  <c r="AN202" s="1"/>
  <c r="AX258"/>
  <c r="M240"/>
  <c r="AX240"/>
  <c r="AV240"/>
  <c r="AW277"/>
  <c r="AY277"/>
  <c r="P314"/>
  <c r="AY270"/>
  <c r="P312"/>
  <c r="AW240"/>
  <c r="AZ240"/>
  <c r="AV258"/>
  <c r="AZ258"/>
  <c r="L314"/>
  <c r="AM270"/>
  <c r="AN270" s="1"/>
  <c r="AQ270" s="1"/>
  <c r="M309"/>
  <c r="BA259"/>
  <c r="O202"/>
  <c r="J288"/>
  <c r="O288" s="1"/>
  <c r="J258"/>
  <c r="M258" s="1"/>
  <c r="P242"/>
  <c r="J217"/>
  <c r="P217" s="1"/>
  <c r="Q278"/>
  <c r="Q272"/>
  <c r="S272" s="1"/>
  <c r="T272" s="1"/>
  <c r="AB264"/>
  <c r="AM323"/>
  <c r="AN323" s="1"/>
  <c r="AP323" s="1"/>
  <c r="AK255"/>
  <c r="AL223"/>
  <c r="AW272"/>
  <c r="AX272"/>
  <c r="CR150"/>
  <c r="CR142"/>
  <c r="CS154"/>
  <c r="CS150"/>
  <c r="CS142"/>
  <c r="CQ146"/>
  <c r="CP146"/>
  <c r="CP138"/>
  <c r="M277"/>
  <c r="M316"/>
  <c r="P227"/>
  <c r="AC314"/>
  <c r="AD314" s="1"/>
  <c r="AH314" s="1"/>
  <c r="P225"/>
  <c r="AM325"/>
  <c r="AN325" s="1"/>
  <c r="AT325" s="1"/>
  <c r="J272"/>
  <c r="J253"/>
  <c r="N253" s="1"/>
  <c r="J236"/>
  <c r="M236" s="1"/>
  <c r="R284"/>
  <c r="S284" s="1"/>
  <c r="T284" s="1"/>
  <c r="R277"/>
  <c r="S277" s="1"/>
  <c r="T277" s="1"/>
  <c r="Q269"/>
  <c r="Q255"/>
  <c r="Q241"/>
  <c r="Q204"/>
  <c r="AA255"/>
  <c r="AA214"/>
  <c r="L239"/>
  <c r="M239"/>
  <c r="K239"/>
  <c r="N239"/>
  <c r="AW279"/>
  <c r="AY279"/>
  <c r="BA279"/>
  <c r="AZ279"/>
  <c r="BA253"/>
  <c r="AX253"/>
  <c r="AY323"/>
  <c r="AV323"/>
  <c r="AB290"/>
  <c r="AK290"/>
  <c r="AU290"/>
  <c r="BA290" s="1"/>
  <c r="R290"/>
  <c r="AA290"/>
  <c r="AC290" s="1"/>
  <c r="AD290" s="1"/>
  <c r="AJ290" s="1"/>
  <c r="Q290"/>
  <c r="AK280"/>
  <c r="R280"/>
  <c r="AA280"/>
  <c r="AU280"/>
  <c r="AB280"/>
  <c r="J280"/>
  <c r="M280" s="1"/>
  <c r="AB274"/>
  <c r="AK274"/>
  <c r="Q274"/>
  <c r="AL265"/>
  <c r="AB265"/>
  <c r="AK265"/>
  <c r="Q265"/>
  <c r="S265" s="1"/>
  <c r="T265" s="1"/>
  <c r="J257"/>
  <c r="M257" s="1"/>
  <c r="AB257"/>
  <c r="AK257"/>
  <c r="AU257"/>
  <c r="Q257"/>
  <c r="AB246"/>
  <c r="AL246"/>
  <c r="Q246"/>
  <c r="AK246"/>
  <c r="AA246"/>
  <c r="AC246" s="1"/>
  <c r="AD246" s="1"/>
  <c r="AI246" s="1"/>
  <c r="AL237"/>
  <c r="AK237"/>
  <c r="R237"/>
  <c r="AA237"/>
  <c r="AC237" s="1"/>
  <c r="AD237" s="1"/>
  <c r="Q237"/>
  <c r="AU237"/>
  <c r="AW237" s="1"/>
  <c r="J215"/>
  <c r="P215" s="1"/>
  <c r="AL215"/>
  <c r="AK203"/>
  <c r="AU203"/>
  <c r="AY203" s="1"/>
  <c r="AL203"/>
  <c r="J203"/>
  <c r="O203" s="1"/>
  <c r="Q203"/>
  <c r="R203"/>
  <c r="AB203"/>
  <c r="BM102"/>
  <c r="BN102" s="1"/>
  <c r="BM56"/>
  <c r="BQ56" s="1"/>
  <c r="M290"/>
  <c r="AX265"/>
  <c r="P248"/>
  <c r="M248"/>
  <c r="L248"/>
  <c r="K248"/>
  <c r="AZ313"/>
  <c r="AV313"/>
  <c r="AW313"/>
  <c r="AX313"/>
  <c r="AY313"/>
  <c r="BA313"/>
  <c r="J287"/>
  <c r="K287" s="1"/>
  <c r="Q287"/>
  <c r="AB287"/>
  <c r="R287"/>
  <c r="AK287"/>
  <c r="AU287"/>
  <c r="AX287" s="1"/>
  <c r="AB271"/>
  <c r="AK271"/>
  <c r="R271"/>
  <c r="AA263"/>
  <c r="Q263"/>
  <c r="AK263"/>
  <c r="J263"/>
  <c r="M263" s="1"/>
  <c r="R263"/>
  <c r="AL263"/>
  <c r="L252"/>
  <c r="K252"/>
  <c r="AL243"/>
  <c r="AB243"/>
  <c r="J243"/>
  <c r="N243" s="1"/>
  <c r="AA243"/>
  <c r="R243"/>
  <c r="Q243"/>
  <c r="AU235"/>
  <c r="AL235"/>
  <c r="J226"/>
  <c r="O226" s="1"/>
  <c r="Q226"/>
  <c r="AA226"/>
  <c r="J213"/>
  <c r="AU213"/>
  <c r="BA213" s="1"/>
  <c r="Q213"/>
  <c r="AK213"/>
  <c r="P317"/>
  <c r="L317"/>
  <c r="N317"/>
  <c r="AY281"/>
  <c r="AW281"/>
  <c r="AX281"/>
  <c r="L229"/>
  <c r="O229"/>
  <c r="AO220"/>
  <c r="AR220"/>
  <c r="AV310"/>
  <c r="BA249"/>
  <c r="AV249"/>
  <c r="AX249"/>
  <c r="L253"/>
  <c r="P253"/>
  <c r="AZ224"/>
  <c r="BA224"/>
  <c r="AW224"/>
  <c r="AX221"/>
  <c r="AW221"/>
  <c r="AX279"/>
  <c r="AK243"/>
  <c r="AY253"/>
  <c r="AL287"/>
  <c r="J237"/>
  <c r="P237" s="1"/>
  <c r="AU263"/>
  <c r="N252"/>
  <c r="AL239"/>
  <c r="AA235"/>
  <c r="K266"/>
  <c r="M266"/>
  <c r="O266"/>
  <c r="N266"/>
  <c r="P266"/>
  <c r="AZ318"/>
  <c r="AY318"/>
  <c r="AX318"/>
  <c r="AW318"/>
  <c r="AL283"/>
  <c r="J283"/>
  <c r="P283" s="1"/>
  <c r="AA283"/>
  <c r="AC283" s="1"/>
  <c r="AD283" s="1"/>
  <c r="AK283"/>
  <c r="AU283"/>
  <c r="AX283" s="1"/>
  <c r="Q283"/>
  <c r="AU268"/>
  <c r="AX268" s="1"/>
  <c r="AL268"/>
  <c r="AK268"/>
  <c r="AA268"/>
  <c r="Q260"/>
  <c r="AU260"/>
  <c r="AV260" s="1"/>
  <c r="J260"/>
  <c r="AA260"/>
  <c r="AB260"/>
  <c r="AK260"/>
  <c r="AL260"/>
  <c r="Q254"/>
  <c r="S254" s="1"/>
  <c r="T254" s="1"/>
  <c r="AK254"/>
  <c r="J254"/>
  <c r="P254" s="1"/>
  <c r="AU254"/>
  <c r="AX254" s="1"/>
  <c r="AA254"/>
  <c r="AL254"/>
  <c r="AB254"/>
  <c r="AA248"/>
  <c r="AB248"/>
  <c r="R248"/>
  <c r="AK239"/>
  <c r="R239"/>
  <c r="AU239"/>
  <c r="AX239" s="1"/>
  <c r="AB239"/>
  <c r="AA239"/>
  <c r="AU232"/>
  <c r="AV232" s="1"/>
  <c r="AB232"/>
  <c r="Q232"/>
  <c r="AL232"/>
  <c r="R219"/>
  <c r="AK219"/>
  <c r="AU219"/>
  <c r="AX219" s="1"/>
  <c r="BA269"/>
  <c r="AX269"/>
  <c r="AV269"/>
  <c r="AW322"/>
  <c r="AV322"/>
  <c r="AV227"/>
  <c r="AZ227"/>
  <c r="AY227"/>
  <c r="K288"/>
  <c r="R206"/>
  <c r="Q280"/>
  <c r="AU243"/>
  <c r="AW243" s="1"/>
  <c r="R257"/>
  <c r="L266"/>
  <c r="AA287"/>
  <c r="AC287" s="1"/>
  <c r="AD287" s="1"/>
  <c r="M252"/>
  <c r="AU271"/>
  <c r="AZ271" s="1"/>
  <c r="AB208"/>
  <c r="J265"/>
  <c r="O265" s="1"/>
  <c r="AB263"/>
  <c r="R260"/>
  <c r="R283"/>
  <c r="AY262"/>
  <c r="AA203"/>
  <c r="AA257"/>
  <c r="AL257"/>
  <c r="AB215"/>
  <c r="AL280"/>
  <c r="O252"/>
  <c r="N248"/>
  <c r="R246"/>
  <c r="Q239"/>
  <c r="S259"/>
  <c r="T259" s="1"/>
  <c r="W259" s="1"/>
  <c r="N284"/>
  <c r="O239"/>
  <c r="P252"/>
  <c r="BA272"/>
  <c r="K298"/>
  <c r="K240"/>
  <c r="AX304"/>
  <c r="AV288"/>
  <c r="L324"/>
  <c r="AV315"/>
  <c r="M325"/>
  <c r="AY288"/>
  <c r="AL238"/>
  <c r="AM238" s="1"/>
  <c r="AN238" s="1"/>
  <c r="AL247"/>
  <c r="AV311"/>
  <c r="Q217"/>
  <c r="R238"/>
  <c r="S238" s="1"/>
  <c r="T238" s="1"/>
  <c r="AU244"/>
  <c r="AB282"/>
  <c r="AC282" s="1"/>
  <c r="AD282" s="1"/>
  <c r="AK282"/>
  <c r="AC309"/>
  <c r="AD309" s="1"/>
  <c r="AF309" s="1"/>
  <c r="AU241"/>
  <c r="AZ241" s="1"/>
  <c r="K236"/>
  <c r="K202"/>
  <c r="AK250"/>
  <c r="AK264"/>
  <c r="AM264" s="1"/>
  <c r="AN264" s="1"/>
  <c r="AU202"/>
  <c r="AZ202" s="1"/>
  <c r="BM99"/>
  <c r="BN99" s="1"/>
  <c r="BM61"/>
  <c r="BP61" s="1"/>
  <c r="BM93"/>
  <c r="BO93" s="1"/>
  <c r="BM63"/>
  <c r="BQ63" s="1"/>
  <c r="J264"/>
  <c r="L264" s="1"/>
  <c r="J244"/>
  <c r="O244" s="1"/>
  <c r="J238"/>
  <c r="Q256"/>
  <c r="Q250"/>
  <c r="R241"/>
  <c r="Q236"/>
  <c r="R202"/>
  <c r="AA285"/>
  <c r="AA202"/>
  <c r="AC202" s="1"/>
  <c r="AD202" s="1"/>
  <c r="O144"/>
  <c r="CR138"/>
  <c r="BM60"/>
  <c r="BP60" s="1"/>
  <c r="CQ154"/>
  <c r="CQ150"/>
  <c r="F138"/>
  <c r="BM30"/>
  <c r="BN30" s="1"/>
  <c r="BM32"/>
  <c r="BQ32" s="1"/>
  <c r="S140"/>
  <c r="BM40"/>
  <c r="BP40" s="1"/>
  <c r="BM42"/>
  <c r="BP42" s="1"/>
  <c r="BM45"/>
  <c r="BP45" s="1"/>
  <c r="BM52"/>
  <c r="BO52" s="1"/>
  <c r="M148"/>
  <c r="N148"/>
  <c r="BM116"/>
  <c r="BO116" s="1"/>
  <c r="BM117"/>
  <c r="BO117" s="1"/>
  <c r="CU156"/>
  <c r="CU137"/>
  <c r="CX148"/>
  <c r="CX145"/>
  <c r="CV145"/>
  <c r="CW140"/>
  <c r="CW136"/>
  <c r="K312"/>
  <c r="L240"/>
  <c r="AV272"/>
  <c r="L277"/>
  <c r="AW315"/>
  <c r="N325"/>
  <c r="S286"/>
  <c r="T286" s="1"/>
  <c r="U286" s="1"/>
  <c r="AM319"/>
  <c r="AN319" s="1"/>
  <c r="AT319" s="1"/>
  <c r="AZ297"/>
  <c r="AU256"/>
  <c r="AX256" s="1"/>
  <c r="AB236"/>
  <c r="R236"/>
  <c r="R247"/>
  <c r="J247"/>
  <c r="O247" s="1"/>
  <c r="AY292"/>
  <c r="AU236"/>
  <c r="AZ236" s="1"/>
  <c r="AL217"/>
  <c r="N202"/>
  <c r="M202"/>
  <c r="AL267"/>
  <c r="J282"/>
  <c r="O282" s="1"/>
  <c r="J256"/>
  <c r="P256" s="1"/>
  <c r="J250"/>
  <c r="J241"/>
  <c r="Q247"/>
  <c r="Q244"/>
  <c r="AB289"/>
  <c r="AC289" s="1"/>
  <c r="AD289" s="1"/>
  <c r="AA236"/>
  <c r="AL261"/>
  <c r="CR154"/>
  <c r="CQ158"/>
  <c r="CP158"/>
  <c r="K257"/>
  <c r="AV255"/>
  <c r="AW255"/>
  <c r="AY255"/>
  <c r="AZ255"/>
  <c r="AX255"/>
  <c r="BA255"/>
  <c r="AW282"/>
  <c r="BA282"/>
  <c r="AV251"/>
  <c r="AX251"/>
  <c r="AW251"/>
  <c r="AY251"/>
  <c r="BA251"/>
  <c r="M262"/>
  <c r="AY269"/>
  <c r="BA227"/>
  <c r="P210"/>
  <c r="O240"/>
  <c r="N240"/>
  <c r="AZ322"/>
  <c r="N270"/>
  <c r="O227"/>
  <c r="AY260"/>
  <c r="L295"/>
  <c r="AW284"/>
  <c r="AA267"/>
  <c r="AC267" s="1"/>
  <c r="AD267" s="1"/>
  <c r="AJ267" s="1"/>
  <c r="Q228"/>
  <c r="AL231"/>
  <c r="S319"/>
  <c r="T319" s="1"/>
  <c r="Z319" s="1"/>
  <c r="AA218"/>
  <c r="AX311"/>
  <c r="AU207"/>
  <c r="AV207" s="1"/>
  <c r="AB210"/>
  <c r="AC240"/>
  <c r="AD240" s="1"/>
  <c r="AJ240" s="1"/>
  <c r="L311"/>
  <c r="AV280"/>
  <c r="K311"/>
  <c r="P311"/>
  <c r="K322"/>
  <c r="K281"/>
  <c r="K245"/>
  <c r="AX225"/>
  <c r="AZ221"/>
  <c r="AL225"/>
  <c r="AK256"/>
  <c r="AU267"/>
  <c r="R256"/>
  <c r="S256" s="1"/>
  <c r="T256" s="1"/>
  <c r="X256" s="1"/>
  <c r="O263"/>
  <c r="AU242"/>
  <c r="AZ242" s="1"/>
  <c r="AW292"/>
  <c r="N313"/>
  <c r="M288"/>
  <c r="R282"/>
  <c r="K310"/>
  <c r="AK251"/>
  <c r="AX284"/>
  <c r="AX259"/>
  <c r="R228"/>
  <c r="O236"/>
  <c r="O248"/>
  <c r="N264"/>
  <c r="AV253"/>
  <c r="B1001" i="3"/>
  <c r="B1122"/>
  <c r="D1122" s="1"/>
  <c r="AY325" i="1"/>
  <c r="AA264"/>
  <c r="O233"/>
  <c r="M274"/>
  <c r="P274"/>
  <c r="BM70"/>
  <c r="L284"/>
  <c r="J275"/>
  <c r="J271"/>
  <c r="O271" s="1"/>
  <c r="Q285"/>
  <c r="R278"/>
  <c r="R274"/>
  <c r="R268"/>
  <c r="S268" s="1"/>
  <c r="T268" s="1"/>
  <c r="V268" s="1"/>
  <c r="Q264"/>
  <c r="Q251"/>
  <c r="Q211"/>
  <c r="AB285"/>
  <c r="AB268"/>
  <c r="AA265"/>
  <c r="AB255"/>
  <c r="AB251"/>
  <c r="AB233"/>
  <c r="AB223"/>
  <c r="AC223" s="1"/>
  <c r="AD223" s="1"/>
  <c r="AA210"/>
  <c r="O242"/>
  <c r="AL255"/>
  <c r="AK240"/>
  <c r="AC270"/>
  <c r="AD270" s="1"/>
  <c r="AJ270" s="1"/>
  <c r="DC158"/>
  <c r="N338" s="1"/>
  <c r="N262"/>
  <c r="AY284"/>
  <c r="AL234"/>
  <c r="AW253"/>
  <c r="Q210"/>
  <c r="P307"/>
  <c r="AY238"/>
  <c r="AK267"/>
  <c r="Q225"/>
  <c r="R267"/>
  <c r="J231"/>
  <c r="N231" s="1"/>
  <c r="AK242"/>
  <c r="N269"/>
  <c r="O256"/>
  <c r="Q282"/>
  <c r="AL282"/>
  <c r="AV316"/>
  <c r="AL251"/>
  <c r="AL245"/>
  <c r="AM245" s="1"/>
  <c r="AN245" s="1"/>
  <c r="AU228"/>
  <c r="S317"/>
  <c r="T317" s="1"/>
  <c r="Y317" s="1"/>
  <c r="B1002" i="3"/>
  <c r="B1123"/>
  <c r="D1123" s="1"/>
  <c r="AZ311" i="1"/>
  <c r="AK278"/>
  <c r="AM278" s="1"/>
  <c r="AN278" s="1"/>
  <c r="AU285"/>
  <c r="AW285" s="1"/>
  <c r="O269"/>
  <c r="J285"/>
  <c r="J267"/>
  <c r="R285"/>
  <c r="Q275"/>
  <c r="Q261"/>
  <c r="R251"/>
  <c r="R234"/>
  <c r="Q212"/>
  <c r="AA261"/>
  <c r="P239"/>
  <c r="M212"/>
  <c r="AM294"/>
  <c r="AN294" s="1"/>
  <c r="AP294" s="1"/>
  <c r="AK225"/>
  <c r="BM31"/>
  <c r="BO31" s="1"/>
  <c r="Q140"/>
  <c r="N156"/>
  <c r="S156"/>
  <c r="CW157"/>
  <c r="AM240"/>
  <c r="AN240" s="1"/>
  <c r="AP240" s="1"/>
  <c r="AY322"/>
  <c r="AZ231"/>
  <c r="AW269"/>
  <c r="AV265"/>
  <c r="AZ284"/>
  <c r="BA289"/>
  <c r="Q267"/>
  <c r="AB231"/>
  <c r="Q218"/>
  <c r="AW311"/>
  <c r="AL207"/>
  <c r="K225"/>
  <c r="N311"/>
  <c r="N245"/>
  <c r="L262"/>
  <c r="AZ269"/>
  <c r="L237"/>
  <c r="N298"/>
  <c r="M227"/>
  <c r="AX322"/>
  <c r="BA322"/>
  <c r="AX227"/>
  <c r="AC262"/>
  <c r="AD262" s="1"/>
  <c r="AG262" s="1"/>
  <c r="AV284"/>
  <c r="AK228"/>
  <c r="AM228" s="1"/>
  <c r="AN228" s="1"/>
  <c r="R264"/>
  <c r="S264" s="1"/>
  <c r="T264" s="1"/>
  <c r="V264" s="1"/>
  <c r="AZ253"/>
  <c r="R210"/>
  <c r="AU210"/>
  <c r="M242"/>
  <c r="AM290"/>
  <c r="AN290" s="1"/>
  <c r="L225"/>
  <c r="AM298"/>
  <c r="AN298" s="1"/>
  <c r="BA247"/>
  <c r="AZ243"/>
  <c r="AY311"/>
  <c r="R245"/>
  <c r="P269"/>
  <c r="AX292"/>
  <c r="AX320"/>
  <c r="AU245"/>
  <c r="BA245" s="1"/>
  <c r="L269"/>
  <c r="AB228"/>
  <c r="B1121" i="3"/>
  <c r="D1121" s="1"/>
  <c r="AL285" i="1"/>
  <c r="AM285" s="1"/>
  <c r="AN285" s="1"/>
  <c r="AU264"/>
  <c r="N242"/>
  <c r="BM72"/>
  <c r="BO72" s="1"/>
  <c r="J278"/>
  <c r="L278" s="1"/>
  <c r="J268"/>
  <c r="P268" s="1"/>
  <c r="J261"/>
  <c r="J255"/>
  <c r="J234"/>
  <c r="O234" s="1"/>
  <c r="J223"/>
  <c r="J205"/>
  <c r="M205" s="1"/>
  <c r="Q271"/>
  <c r="R261"/>
  <c r="R255"/>
  <c r="Q253"/>
  <c r="S253" s="1"/>
  <c r="T253" s="1"/>
  <c r="X253" s="1"/>
  <c r="Q245"/>
  <c r="R225"/>
  <c r="R212"/>
  <c r="Q205"/>
  <c r="S205" s="1"/>
  <c r="T205" s="1"/>
  <c r="AA271"/>
  <c r="AB256"/>
  <c r="AC256" s="1"/>
  <c r="AD256" s="1"/>
  <c r="AA253"/>
  <c r="AC253" s="1"/>
  <c r="AD253" s="1"/>
  <c r="AB229"/>
  <c r="AC229" s="1"/>
  <c r="AD229" s="1"/>
  <c r="AA220"/>
  <c r="AA212"/>
  <c r="AL271"/>
  <c r="AK261"/>
  <c r="AK223"/>
  <c r="S266"/>
  <c r="T266" s="1"/>
  <c r="X266" s="1"/>
  <c r="DC134"/>
  <c r="N332" s="1"/>
  <c r="DA134"/>
  <c r="L332" s="1"/>
  <c r="CS134"/>
  <c r="CR134"/>
  <c r="CQ134"/>
  <c r="H134"/>
  <c r="S132"/>
  <c r="T132"/>
  <c r="Q132"/>
  <c r="R132"/>
  <c r="AU208"/>
  <c r="AZ208" s="1"/>
  <c r="AK208"/>
  <c r="R208"/>
  <c r="AA208"/>
  <c r="AW207"/>
  <c r="AA207"/>
  <c r="AC207" s="1"/>
  <c r="AD207" s="1"/>
  <c r="AI207" s="1"/>
  <c r="AK207"/>
  <c r="BA207"/>
  <c r="J207"/>
  <c r="N207" s="1"/>
  <c r="R207"/>
  <c r="S207" s="1"/>
  <c r="T207" s="1"/>
  <c r="V207" s="1"/>
  <c r="AU206"/>
  <c r="J206"/>
  <c r="K206" s="1"/>
  <c r="AB206"/>
  <c r="AL206"/>
  <c r="DB158"/>
  <c r="M338" s="1"/>
  <c r="DA158"/>
  <c r="L338" s="1"/>
  <c r="CW156"/>
  <c r="BM125"/>
  <c r="BN125" s="1"/>
  <c r="BM113"/>
  <c r="BQ113" s="1"/>
  <c r="L156"/>
  <c r="Q156"/>
  <c r="BM126"/>
  <c r="BN126" s="1"/>
  <c r="BM122"/>
  <c r="BQ122" s="1"/>
  <c r="BM120"/>
  <c r="BO120" s="1"/>
  <c r="BM118"/>
  <c r="BQ118" s="1"/>
  <c r="BM114"/>
  <c r="BP114" s="1"/>
  <c r="BM112"/>
  <c r="BO112" s="1"/>
  <c r="BM111"/>
  <c r="BO111" s="1"/>
  <c r="CX153"/>
  <c r="BM101"/>
  <c r="BP101" s="1"/>
  <c r="F158"/>
  <c r="Q152"/>
  <c r="B880" i="3"/>
  <c r="E880" s="1"/>
  <c r="B881"/>
  <c r="E881" s="1"/>
  <c r="BM76" i="1"/>
  <c r="BP76" s="1"/>
  <c r="BM89"/>
  <c r="BP89" s="1"/>
  <c r="S148"/>
  <c r="H150"/>
  <c r="BM78"/>
  <c r="BP78" s="1"/>
  <c r="BM91"/>
  <c r="BQ91" s="1"/>
  <c r="BM88"/>
  <c r="BO88" s="1"/>
  <c r="BM86"/>
  <c r="BQ86" s="1"/>
  <c r="BM85"/>
  <c r="BP85" s="1"/>
  <c r="BM82"/>
  <c r="BO82" s="1"/>
  <c r="BM79"/>
  <c r="BN79" s="1"/>
  <c r="BM77"/>
  <c r="BQ77" s="1"/>
  <c r="Q148"/>
  <c r="F150"/>
  <c r="BM74"/>
  <c r="BQ74" s="1"/>
  <c r="H146"/>
  <c r="G146"/>
  <c r="Q144"/>
  <c r="F146"/>
  <c r="I142"/>
  <c r="H142"/>
  <c r="BM46"/>
  <c r="BN46" s="1"/>
  <c r="BM44"/>
  <c r="BP44" s="1"/>
  <c r="BM55"/>
  <c r="BQ55" s="1"/>
  <c r="BM53"/>
  <c r="BO53" s="1"/>
  <c r="BM51"/>
  <c r="BP51" s="1"/>
  <c r="BM43"/>
  <c r="BO43" s="1"/>
  <c r="G142"/>
  <c r="P309"/>
  <c r="O156"/>
  <c r="AZ326"/>
  <c r="O323"/>
  <c r="M319"/>
  <c r="O317"/>
  <c r="M317"/>
  <c r="M311"/>
  <c r="K259"/>
  <c r="L259"/>
  <c r="M259"/>
  <c r="N259"/>
  <c r="O259"/>
  <c r="P259"/>
  <c r="P262"/>
  <c r="K262"/>
  <c r="AZ272"/>
  <c r="AX263"/>
  <c r="AW259"/>
  <c r="AY259"/>
  <c r="R270"/>
  <c r="S270" s="1"/>
  <c r="T270" s="1"/>
  <c r="U270" s="1"/>
  <c r="AB272"/>
  <c r="AC272" s="1"/>
  <c r="AD272" s="1"/>
  <c r="AA269"/>
  <c r="S144"/>
  <c r="S152"/>
  <c r="F129"/>
  <c r="N286"/>
  <c r="P275"/>
  <c r="BM34"/>
  <c r="BQ34" s="1"/>
  <c r="BM28"/>
  <c r="BN28" s="1"/>
  <c r="BM26"/>
  <c r="BP26" s="1"/>
  <c r="BM33"/>
  <c r="BN33" s="1"/>
  <c r="BM29"/>
  <c r="BQ29" s="1"/>
  <c r="BM23"/>
  <c r="BP23" s="1"/>
  <c r="BM21"/>
  <c r="BN21" s="1"/>
  <c r="CU157"/>
  <c r="CU141"/>
  <c r="CU136"/>
  <c r="CV157"/>
  <c r="CV152"/>
  <c r="CX149"/>
  <c r="CX144"/>
  <c r="CW141"/>
  <c r="CX141"/>
  <c r="CX140"/>
  <c r="CW137"/>
  <c r="BN88"/>
  <c r="CX157"/>
  <c r="CW149"/>
  <c r="CW148"/>
  <c r="CV141"/>
  <c r="CV136"/>
  <c r="L152"/>
  <c r="BM109"/>
  <c r="BM107"/>
  <c r="BN107" s="1"/>
  <c r="BM65"/>
  <c r="BP65" s="1"/>
  <c r="R152"/>
  <c r="R144"/>
  <c r="T152"/>
  <c r="T144"/>
  <c r="R140"/>
  <c r="T140"/>
  <c r="R148"/>
  <c r="T148"/>
  <c r="R156"/>
  <c r="T156"/>
  <c r="AY282"/>
  <c r="AM227"/>
  <c r="AN227" s="1"/>
  <c r="AS227" s="1"/>
  <c r="Q215"/>
  <c r="J211"/>
  <c r="AL204"/>
  <c r="AM204" s="1"/>
  <c r="AN204" s="1"/>
  <c r="AS204" s="1"/>
  <c r="AB204"/>
  <c r="AC204" s="1"/>
  <c r="AD204" s="1"/>
  <c r="AI204" s="1"/>
  <c r="AU204"/>
  <c r="AV204" s="1"/>
  <c r="J204"/>
  <c r="R204"/>
  <c r="S204" s="1"/>
  <c r="T204" s="1"/>
  <c r="AM262"/>
  <c r="AN262" s="1"/>
  <c r="AT262" s="1"/>
  <c r="S227"/>
  <c r="T227" s="1"/>
  <c r="W227" s="1"/>
  <c r="BM98"/>
  <c r="BN98" s="1"/>
  <c r="BM16"/>
  <c r="BO16" s="1"/>
  <c r="N230"/>
  <c r="AU278"/>
  <c r="AA278"/>
  <c r="AC278" s="1"/>
  <c r="AD278" s="1"/>
  <c r="AB275"/>
  <c r="AA275"/>
  <c r="AU274"/>
  <c r="BA274" s="1"/>
  <c r="AA274"/>
  <c r="AC274" s="1"/>
  <c r="AD274" s="1"/>
  <c r="Q249"/>
  <c r="AA249"/>
  <c r="AC249" s="1"/>
  <c r="AD249" s="1"/>
  <c r="AF249" s="1"/>
  <c r="R249"/>
  <c r="S249" s="1"/>
  <c r="T249" s="1"/>
  <c r="X249" s="1"/>
  <c r="AL242"/>
  <c r="AB242"/>
  <c r="AC242" s="1"/>
  <c r="AD242" s="1"/>
  <c r="AI242" s="1"/>
  <c r="R242"/>
  <c r="S242" s="1"/>
  <c r="T242" s="1"/>
  <c r="W242" s="1"/>
  <c r="R235"/>
  <c r="Q235"/>
  <c r="AB235"/>
  <c r="AA232"/>
  <c r="AC232" s="1"/>
  <c r="AD232" s="1"/>
  <c r="AK232"/>
  <c r="R230"/>
  <c r="AB230"/>
  <c r="R226"/>
  <c r="S226" s="1"/>
  <c r="T226" s="1"/>
  <c r="AB226"/>
  <c r="AB224"/>
  <c r="R224"/>
  <c r="AL222"/>
  <c r="Q222"/>
  <c r="AB221"/>
  <c r="AA221"/>
  <c r="AL219"/>
  <c r="AM219" s="1"/>
  <c r="AN219" s="1"/>
  <c r="AB219"/>
  <c r="AB217"/>
  <c r="R217"/>
  <c r="R213"/>
  <c r="AB213"/>
  <c r="AK284"/>
  <c r="AM284" s="1"/>
  <c r="AN284" s="1"/>
  <c r="AS284" s="1"/>
  <c r="AA284"/>
  <c r="AC284" s="1"/>
  <c r="AD284" s="1"/>
  <c r="AG284" s="1"/>
  <c r="AK273"/>
  <c r="AM273" s="1"/>
  <c r="AN273" s="1"/>
  <c r="AQ273" s="1"/>
  <c r="AA273"/>
  <c r="AL266"/>
  <c r="AM266" s="1"/>
  <c r="AN266" s="1"/>
  <c r="AA266"/>
  <c r="AL259"/>
  <c r="AB259"/>
  <c r="AA258"/>
  <c r="R258"/>
  <c r="S258" s="1"/>
  <c r="T258" s="1"/>
  <c r="AB252"/>
  <c r="R252"/>
  <c r="AK235"/>
  <c r="AM235" s="1"/>
  <c r="AN235" s="1"/>
  <c r="Q206"/>
  <c r="S206" s="1"/>
  <c r="T206" s="1"/>
  <c r="M260"/>
  <c r="AA206"/>
  <c r="AC206" s="1"/>
  <c r="AD206" s="1"/>
  <c r="AA205"/>
  <c r="AC205" s="1"/>
  <c r="AD205" s="1"/>
  <c r="AI205" s="1"/>
  <c r="AL205"/>
  <c r="AU205"/>
  <c r="AV205" s="1"/>
  <c r="CS138"/>
  <c r="CQ142"/>
  <c r="I146"/>
  <c r="BM110"/>
  <c r="BP110" s="1"/>
  <c r="BM124"/>
  <c r="BQ124" s="1"/>
  <c r="BM127"/>
  <c r="BQ127" s="1"/>
  <c r="J463" i="3"/>
  <c r="J467"/>
  <c r="J471"/>
  <c r="J475"/>
  <c r="H465"/>
  <c r="H473"/>
  <c r="CS158" i="1"/>
  <c r="BM121"/>
  <c r="BO121" s="1"/>
  <c r="CW153"/>
  <c r="BM106"/>
  <c r="BP106" s="1"/>
  <c r="BM96"/>
  <c r="BQ96" s="1"/>
  <c r="M152"/>
  <c r="F154"/>
  <c r="BM90"/>
  <c r="BO90" s="1"/>
  <c r="BM83"/>
  <c r="BQ83" s="1"/>
  <c r="CV144"/>
  <c r="BM69"/>
  <c r="BO69" s="1"/>
  <c r="BM71"/>
  <c r="BP71" s="1"/>
  <c r="M144"/>
  <c r="BQ60"/>
  <c r="BM59"/>
  <c r="BO59" s="1"/>
  <c r="CU145"/>
  <c r="L144"/>
  <c r="CU144"/>
  <c r="M297"/>
  <c r="AY291"/>
  <c r="H477" i="3"/>
  <c r="N299" i="1"/>
  <c r="BA298"/>
  <c r="AV304"/>
  <c r="BA304"/>
  <c r="M308"/>
  <c r="AG290"/>
  <c r="S276"/>
  <c r="T276" s="1"/>
  <c r="Z276" s="1"/>
  <c r="L274"/>
  <c r="S281"/>
  <c r="T281" s="1"/>
  <c r="Y281" s="1"/>
  <c r="AW261"/>
  <c r="AX261"/>
  <c r="AZ261"/>
  <c r="AY261"/>
  <c r="BA261"/>
  <c r="AV261"/>
  <c r="AM259"/>
  <c r="AN259" s="1"/>
  <c r="AO259" s="1"/>
  <c r="AZ259"/>
  <c r="AB269"/>
  <c r="AB266"/>
  <c r="AB261"/>
  <c r="AA259"/>
  <c r="M269"/>
  <c r="S269"/>
  <c r="T269" s="1"/>
  <c r="X269" s="1"/>
  <c r="CV140"/>
  <c r="CV142" s="1"/>
  <c r="L344" s="1"/>
  <c r="CP142"/>
  <c r="BO49"/>
  <c r="O148"/>
  <c r="M156"/>
  <c r="BM119"/>
  <c r="BO119" s="1"/>
  <c r="BM47"/>
  <c r="BN47" s="1"/>
  <c r="BM38"/>
  <c r="BO38" s="1"/>
  <c r="BP56"/>
  <c r="BO60"/>
  <c r="BP74"/>
  <c r="CX137"/>
  <c r="BM25"/>
  <c r="BO25" s="1"/>
  <c r="G138"/>
  <c r="BM22"/>
  <c r="BO22" s="1"/>
  <c r="AM249"/>
  <c r="AN249" s="1"/>
  <c r="AS249" s="1"/>
  <c r="O241"/>
  <c r="AL253"/>
  <c r="AM253" s="1"/>
  <c r="AN253" s="1"/>
  <c r="L140"/>
  <c r="AY243"/>
  <c r="AV241"/>
  <c r="AB247"/>
  <c r="AU246"/>
  <c r="M140"/>
  <c r="AW225"/>
  <c r="AV221"/>
  <c r="R233"/>
  <c r="S233" s="1"/>
  <c r="T233" s="1"/>
  <c r="AA225"/>
  <c r="AC225" s="1"/>
  <c r="AD225" s="1"/>
  <c r="AK226"/>
  <c r="J228"/>
  <c r="AU226"/>
  <c r="AY225"/>
  <c r="BA221"/>
  <c r="AL226"/>
  <c r="AV225"/>
  <c r="CW132"/>
  <c r="BM19"/>
  <c r="BN19" s="1"/>
  <c r="F134"/>
  <c r="Q208"/>
  <c r="J208"/>
  <c r="O208" s="1"/>
  <c r="AW206"/>
  <c r="L205"/>
  <c r="N205"/>
  <c r="O205"/>
  <c r="J465" i="3"/>
  <c r="J473"/>
  <c r="CR146" i="1"/>
  <c r="CS146"/>
  <c r="CU148"/>
  <c r="H463" i="3"/>
  <c r="H467"/>
  <c r="H471"/>
  <c r="CX156" i="1"/>
  <c r="H158"/>
  <c r="BM115"/>
  <c r="BP115" s="1"/>
  <c r="G158"/>
  <c r="CV156"/>
  <c r="BM108"/>
  <c r="BO108" s="1"/>
  <c r="O152"/>
  <c r="I154"/>
  <c r="BM94"/>
  <c r="BN94" s="1"/>
  <c r="CX152"/>
  <c r="BM92"/>
  <c r="BQ92" s="1"/>
  <c r="N152"/>
  <c r="CW152"/>
  <c r="CV153"/>
  <c r="CV154" s="1"/>
  <c r="L347" s="1"/>
  <c r="BM104"/>
  <c r="BQ104" s="1"/>
  <c r="CU153"/>
  <c r="CU154" s="1"/>
  <c r="K347" s="1"/>
  <c r="BM100"/>
  <c r="BO100" s="1"/>
  <c r="BQ99"/>
  <c r="BM97"/>
  <c r="BQ97" s="1"/>
  <c r="CV148"/>
  <c r="AX289"/>
  <c r="AZ289"/>
  <c r="AW289"/>
  <c r="AY289"/>
  <c r="AF288"/>
  <c r="AH288"/>
  <c r="AJ288"/>
  <c r="AE288"/>
  <c r="AI288"/>
  <c r="AM288"/>
  <c r="AN288" s="1"/>
  <c r="AG288"/>
  <c r="AX282"/>
  <c r="AV281"/>
  <c r="AC281"/>
  <c r="AD281" s="1"/>
  <c r="BA281"/>
  <c r="M281"/>
  <c r="AZ281"/>
  <c r="AM281"/>
  <c r="AN281" s="1"/>
  <c r="AQ281" s="1"/>
  <c r="AO277"/>
  <c r="AS277"/>
  <c r="AQ277"/>
  <c r="AT277"/>
  <c r="AR277"/>
  <c r="AP277"/>
  <c r="AC277"/>
  <c r="AD277" s="1"/>
  <c r="AE277" s="1"/>
  <c r="AM276"/>
  <c r="AN276" s="1"/>
  <c r="AR276" s="1"/>
  <c r="P276"/>
  <c r="M276"/>
  <c r="O276"/>
  <c r="AK275"/>
  <c r="AM275" s="1"/>
  <c r="AN275" s="1"/>
  <c r="K274"/>
  <c r="N274"/>
  <c r="I150"/>
  <c r="BM87"/>
  <c r="BO87" s="1"/>
  <c r="BM84"/>
  <c r="BQ84" s="1"/>
  <c r="BM80"/>
  <c r="BP80" s="1"/>
  <c r="BM75"/>
  <c r="BQ75" s="1"/>
  <c r="BO74"/>
  <c r="CV149"/>
  <c r="BM81"/>
  <c r="BO81" s="1"/>
  <c r="CU149"/>
  <c r="L148"/>
  <c r="G150"/>
  <c r="BM68"/>
  <c r="BO68" s="1"/>
  <c r="BM67"/>
  <c r="BO67" s="1"/>
  <c r="BM66"/>
  <c r="BQ66" s="1"/>
  <c r="BM64"/>
  <c r="BN64" s="1"/>
  <c r="BM62"/>
  <c r="BP62" s="1"/>
  <c r="T128"/>
  <c r="B17" i="3" s="1"/>
  <c r="BV128" i="1"/>
  <c r="D164" i="3" s="1"/>
  <c r="BM73" i="1"/>
  <c r="BO73" s="1"/>
  <c r="N144"/>
  <c r="CW145"/>
  <c r="CW144"/>
  <c r="BM58"/>
  <c r="BO58" s="1"/>
  <c r="BP70"/>
  <c r="BN70"/>
  <c r="BO70"/>
  <c r="BQ70"/>
  <c r="BM50"/>
  <c r="BN50" s="1"/>
  <c r="BM48"/>
  <c r="BN48" s="1"/>
  <c r="BQ49"/>
  <c r="BM41"/>
  <c r="BO41" s="1"/>
  <c r="BO40"/>
  <c r="BM54"/>
  <c r="BQ54" s="1"/>
  <c r="BP49"/>
  <c r="CU140"/>
  <c r="BN40"/>
  <c r="BM36"/>
  <c r="BP36" s="1"/>
  <c r="CX136"/>
  <c r="BM37"/>
  <c r="BP37" s="1"/>
  <c r="BQ25"/>
  <c r="BP28"/>
  <c r="W262"/>
  <c r="BO56"/>
  <c r="BN56"/>
  <c r="L279"/>
  <c r="N279"/>
  <c r="K279"/>
  <c r="O279"/>
  <c r="AZ250"/>
  <c r="BA250"/>
  <c r="AV250"/>
  <c r="AW250"/>
  <c r="AX250"/>
  <c r="AY250"/>
  <c r="BP123"/>
  <c r="BQ123"/>
  <c r="BN123"/>
  <c r="AP286"/>
  <c r="V253"/>
  <c r="Y253"/>
  <c r="S314"/>
  <c r="T314" s="1"/>
  <c r="Z314" s="1"/>
  <c r="W279"/>
  <c r="X279"/>
  <c r="AV274"/>
  <c r="O319"/>
  <c r="AM210"/>
  <c r="AN210" s="1"/>
  <c r="N247"/>
  <c r="P281"/>
  <c r="AX247"/>
  <c r="AW238"/>
  <c r="AZ238"/>
  <c r="AX266"/>
  <c r="AV282"/>
  <c r="N303"/>
  <c r="P293"/>
  <c r="M314"/>
  <c r="AV277"/>
  <c r="AY254"/>
  <c r="AB258"/>
  <c r="AA252"/>
  <c r="AB244"/>
  <c r="AB241"/>
  <c r="AB234"/>
  <c r="AC234" s="1"/>
  <c r="AD234" s="1"/>
  <c r="AA222"/>
  <c r="AK269"/>
  <c r="AL250"/>
  <c r="AL248"/>
  <c r="AM225"/>
  <c r="AN225" s="1"/>
  <c r="AT225" s="1"/>
  <c r="AL212"/>
  <c r="AC228"/>
  <c r="AD228" s="1"/>
  <c r="AJ228" s="1"/>
  <c r="AU223"/>
  <c r="N140"/>
  <c r="AM244"/>
  <c r="AN244" s="1"/>
  <c r="AR244" s="1"/>
  <c r="AM241"/>
  <c r="AN241" s="1"/>
  <c r="AT241" s="1"/>
  <c r="P319"/>
  <c r="O281"/>
  <c r="AW247"/>
  <c r="AX238"/>
  <c r="AW266"/>
  <c r="L281"/>
  <c r="BA266"/>
  <c r="AZ282"/>
  <c r="AW303"/>
  <c r="AA286"/>
  <c r="AC286" s="1"/>
  <c r="AD286" s="1"/>
  <c r="AK258"/>
  <c r="AM258" s="1"/>
  <c r="AN258" s="1"/>
  <c r="AL252"/>
  <c r="AV318"/>
  <c r="AU275"/>
  <c r="AM272"/>
  <c r="AN272" s="1"/>
  <c r="AT272" s="1"/>
  <c r="AL269"/>
  <c r="AU252"/>
  <c r="AB250"/>
  <c r="AU248"/>
  <c r="AY248" s="1"/>
  <c r="AU234"/>
  <c r="BA234" s="1"/>
  <c r="AA217"/>
  <c r="AM206"/>
  <c r="AN206" s="1"/>
  <c r="AR206" s="1"/>
  <c r="BP99"/>
  <c r="L319"/>
  <c r="P249"/>
  <c r="N297"/>
  <c r="AV247"/>
  <c r="AV238"/>
  <c r="AZ244"/>
  <c r="AY221"/>
  <c r="AV267"/>
  <c r="AW307"/>
  <c r="AZ292"/>
  <c r="S295"/>
  <c r="T295" s="1"/>
  <c r="X295" s="1"/>
  <c r="S322"/>
  <c r="T322" s="1"/>
  <c r="Y322" s="1"/>
  <c r="AV224"/>
  <c r="M233"/>
  <c r="P236"/>
  <c r="R275"/>
  <c r="R250"/>
  <c r="Q248"/>
  <c r="Q234"/>
  <c r="S202"/>
  <c r="T202" s="1"/>
  <c r="Z202" s="1"/>
  <c r="AA250"/>
  <c r="AA244"/>
  <c r="AA241"/>
  <c r="AA224"/>
  <c r="AC224" s="1"/>
  <c r="AD224" s="1"/>
  <c r="AE224" s="1"/>
  <c r="AB212"/>
  <c r="AL274"/>
  <c r="AM274" s="1"/>
  <c r="AN274" s="1"/>
  <c r="AK248"/>
  <c r="AK222"/>
  <c r="AK212"/>
  <c r="AM247"/>
  <c r="AN247" s="1"/>
  <c r="AO247" s="1"/>
  <c r="AL221"/>
  <c r="AM221" s="1"/>
  <c r="AN221" s="1"/>
  <c r="AR221" s="1"/>
  <c r="AL213"/>
  <c r="AM213" s="1"/>
  <c r="AN213" s="1"/>
  <c r="H138"/>
  <c r="BM27"/>
  <c r="BO27" s="1"/>
  <c r="O132"/>
  <c r="H129"/>
  <c r="AC128"/>
  <c r="B97" i="3" s="1"/>
  <c r="BM7" i="1"/>
  <c r="BO7" s="1"/>
  <c r="W128"/>
  <c r="B88" i="3" s="1"/>
  <c r="BM15" i="1"/>
  <c r="BP15" s="1"/>
  <c r="BM14"/>
  <c r="BN14" s="1"/>
  <c r="AF128"/>
  <c r="B104" i="3" s="1"/>
  <c r="CE128" i="1"/>
  <c r="CE132"/>
  <c r="BO29"/>
  <c r="BQ28"/>
  <c r="BN29"/>
  <c r="BO99"/>
  <c r="BO51"/>
  <c r="BM35"/>
  <c r="BP35" s="1"/>
  <c r="O140"/>
  <c r="CU133"/>
  <c r="CV137"/>
  <c r="CV133"/>
  <c r="CX133"/>
  <c r="BM17"/>
  <c r="BP17" s="1"/>
  <c r="BM13"/>
  <c r="BP13" s="1"/>
  <c r="BM9"/>
  <c r="BQ9" s="1"/>
  <c r="BQ121"/>
  <c r="BP113"/>
  <c r="BM57"/>
  <c r="BN57" s="1"/>
  <c r="BM4"/>
  <c r="BO4" s="1"/>
  <c r="BM20"/>
  <c r="BN20" s="1"/>
  <c r="BO28"/>
  <c r="BO109"/>
  <c r="BM105"/>
  <c r="BQ105" s="1"/>
  <c r="BM18"/>
  <c r="BP18" s="1"/>
  <c r="BM11"/>
  <c r="BQ11" s="1"/>
  <c r="BM103"/>
  <c r="BN103" s="1"/>
  <c r="BM95"/>
  <c r="BO95" s="1"/>
  <c r="BM24"/>
  <c r="BN24" s="1"/>
  <c r="BM39"/>
  <c r="BQ39" s="1"/>
  <c r="Z268"/>
  <c r="AS262"/>
  <c r="AP259"/>
  <c r="AI267"/>
  <c r="Z256"/>
  <c r="AW268"/>
  <c r="K265"/>
  <c r="AZ262"/>
  <c r="AV262"/>
  <c r="BA262"/>
  <c r="K263"/>
  <c r="AL256"/>
  <c r="AM256" s="1"/>
  <c r="AN256" s="1"/>
  <c r="AX262"/>
  <c r="AX267"/>
  <c r="AH242"/>
  <c r="AF240"/>
  <c r="U242"/>
  <c r="AT247"/>
  <c r="AG249"/>
  <c r="Y240"/>
  <c r="U240"/>
  <c r="V240"/>
  <c r="X240"/>
  <c r="Z240"/>
  <c r="W240"/>
  <c r="AO244"/>
  <c r="BO42"/>
  <c r="AW244"/>
  <c r="AW241"/>
  <c r="W253"/>
  <c r="AZ249"/>
  <c r="AK252"/>
  <c r="AA247"/>
  <c r="AC247" s="1"/>
  <c r="AD247" s="1"/>
  <c r="AB238"/>
  <c r="AC238" s="1"/>
  <c r="AD238" s="1"/>
  <c r="AZ251"/>
  <c r="AV244"/>
  <c r="AW249"/>
  <c r="J246"/>
  <c r="Q252"/>
  <c r="S252" s="1"/>
  <c r="T252" s="1"/>
  <c r="AT228"/>
  <c r="AQ228"/>
  <c r="AO228"/>
  <c r="AS228"/>
  <c r="AP228"/>
  <c r="AR228"/>
  <c r="X227"/>
  <c r="Y227"/>
  <c r="V229"/>
  <c r="Z229"/>
  <c r="W229"/>
  <c r="U229"/>
  <c r="X229"/>
  <c r="AS220"/>
  <c r="AQ220"/>
  <c r="AT220"/>
  <c r="AP220"/>
  <c r="AR236"/>
  <c r="BP33"/>
  <c r="AX230"/>
  <c r="BA230"/>
  <c r="AV230"/>
  <c r="AY230"/>
  <c r="AW230"/>
  <c r="AZ228"/>
  <c r="AY228"/>
  <c r="AV228"/>
  <c r="BP32"/>
  <c r="BN32"/>
  <c r="AF228"/>
  <c r="AP227"/>
  <c r="K229"/>
  <c r="N229"/>
  <c r="M229"/>
  <c r="P229"/>
  <c r="AW232"/>
  <c r="AX232"/>
  <c r="AY229"/>
  <c r="AX231"/>
  <c r="AV231"/>
  <c r="AW231"/>
  <c r="BP34"/>
  <c r="R231"/>
  <c r="S231" s="1"/>
  <c r="T231" s="1"/>
  <c r="O231"/>
  <c r="M225"/>
  <c r="AK231"/>
  <c r="AA231"/>
  <c r="AX224"/>
  <c r="AU220"/>
  <c r="AK229"/>
  <c r="N233"/>
  <c r="L233"/>
  <c r="M230"/>
  <c r="J224"/>
  <c r="J222"/>
  <c r="J220"/>
  <c r="Q230"/>
  <c r="R222"/>
  <c r="S222" s="1"/>
  <c r="T222" s="1"/>
  <c r="Q220"/>
  <c r="Q219"/>
  <c r="AA233"/>
  <c r="AC233" s="1"/>
  <c r="AD233" s="1"/>
  <c r="AA230"/>
  <c r="AB220"/>
  <c r="AA219"/>
  <c r="AC219" s="1"/>
  <c r="AD219" s="1"/>
  <c r="AL229"/>
  <c r="AU222"/>
  <c r="K230"/>
  <c r="L230"/>
  <c r="O230"/>
  <c r="R220"/>
  <c r="BP29"/>
  <c r="AW227"/>
  <c r="L227"/>
  <c r="BN34"/>
  <c r="AW234"/>
  <c r="AY224"/>
  <c r="AZ225"/>
  <c r="AL224"/>
  <c r="AM224" s="1"/>
  <c r="AN224" s="1"/>
  <c r="AU233"/>
  <c r="P233"/>
  <c r="I472" i="3"/>
  <c r="I476"/>
  <c r="J235" i="1"/>
  <c r="J232"/>
  <c r="J221"/>
  <c r="J219"/>
  <c r="R232"/>
  <c r="Q224"/>
  <c r="Q221"/>
  <c r="S221" s="1"/>
  <c r="T221" s="1"/>
  <c r="AB222"/>
  <c r="AL233"/>
  <c r="AM233" s="1"/>
  <c r="AN233" s="1"/>
  <c r="K308"/>
  <c r="BD128"/>
  <c r="D340" i="3" s="1"/>
  <c r="BA128" i="1"/>
  <c r="D339" i="3" s="1"/>
  <c r="Q128" i="1"/>
  <c r="B18" i="3" s="1"/>
  <c r="CM128" i="1"/>
  <c r="B42" i="3"/>
  <c r="B33"/>
  <c r="CF132" i="1"/>
  <c r="CL132"/>
  <c r="Y128"/>
  <c r="B89" i="3" s="1"/>
  <c r="AB128" i="1"/>
  <c r="B98" i="3" s="1"/>
  <c r="AL128" i="1"/>
  <c r="B115" i="3" s="1"/>
  <c r="L299" i="1"/>
  <c r="P308"/>
  <c r="AZ304"/>
  <c r="AV292"/>
  <c r="O297"/>
  <c r="AX295"/>
  <c r="AV306"/>
  <c r="AY295"/>
  <c r="AC297"/>
  <c r="AD297" s="1"/>
  <c r="AG297" s="1"/>
  <c r="AM293"/>
  <c r="AN293" s="1"/>
  <c r="AQ293" s="1"/>
  <c r="BS128"/>
  <c r="D162" i="3" s="1"/>
  <c r="AP325" i="1"/>
  <c r="P316"/>
  <c r="L316"/>
  <c r="K326"/>
  <c r="K323"/>
  <c r="AW323"/>
  <c r="AX323"/>
  <c r="AX316"/>
  <c r="AX325"/>
  <c r="H470" i="3"/>
  <c r="CV128" i="1"/>
  <c r="CX128"/>
  <c r="I474" i="3"/>
  <c r="BA309" i="1"/>
  <c r="N314"/>
  <c r="K314"/>
  <c r="K319"/>
  <c r="BO123"/>
  <c r="N316"/>
  <c r="L315"/>
  <c r="AX309"/>
  <c r="N310"/>
  <c r="AW320"/>
  <c r="AY316"/>
  <c r="BA316"/>
  <c r="AM320"/>
  <c r="AN320" s="1"/>
  <c r="AR320" s="1"/>
  <c r="AC325"/>
  <c r="AD325" s="1"/>
  <c r="AE325" s="1"/>
  <c r="S321"/>
  <c r="T321" s="1"/>
  <c r="V321" s="1"/>
  <c r="BA325"/>
  <c r="AW325"/>
  <c r="AW316"/>
  <c r="AC311"/>
  <c r="AD311" s="1"/>
  <c r="AG311" s="1"/>
  <c r="N326"/>
  <c r="S309"/>
  <c r="T309" s="1"/>
  <c r="V309" s="1"/>
  <c r="AC320"/>
  <c r="AD320" s="1"/>
  <c r="AF320" s="1"/>
  <c r="BA323"/>
  <c r="AZ323"/>
  <c r="J470" i="3"/>
  <c r="K215" i="1"/>
  <c r="BO13"/>
  <c r="AV212"/>
  <c r="AX212"/>
  <c r="BA203"/>
  <c r="BU128"/>
  <c r="D163" i="3" s="1"/>
  <c r="BT128" i="1"/>
  <c r="D165" i="3" s="1"/>
  <c r="AZ128" i="1"/>
  <c r="C339" i="3" s="1"/>
  <c r="BB128" i="1"/>
  <c r="E339" i="3" s="1"/>
  <c r="BC128" i="1"/>
  <c r="B340" i="3" s="1"/>
  <c r="BE128" i="1"/>
  <c r="E340" i="3" s="1"/>
  <c r="BI128" i="1"/>
  <c r="B342" i="3" s="1"/>
  <c r="BJ128" i="1"/>
  <c r="C342" i="3" s="1"/>
  <c r="CH132" i="1"/>
  <c r="CN132"/>
  <c r="CU128"/>
  <c r="I129"/>
  <c r="J218"/>
  <c r="AL218"/>
  <c r="AM218" s="1"/>
  <c r="AN218" s="1"/>
  <c r="R215"/>
  <c r="S215" s="1"/>
  <c r="T215" s="1"/>
  <c r="M217"/>
  <c r="AW213"/>
  <c r="BA217"/>
  <c r="AU215"/>
  <c r="R201"/>
  <c r="P212"/>
  <c r="AH128"/>
  <c r="B106" i="3" s="1"/>
  <c r="N128" i="1"/>
  <c r="B80" i="3" s="1"/>
  <c r="AI128" i="1"/>
  <c r="B107" i="3" s="1"/>
  <c r="O128" i="1"/>
  <c r="B81" i="3" s="1"/>
  <c r="M128" i="1"/>
  <c r="B82" i="3" s="1"/>
  <c r="BZ132" i="1"/>
  <c r="BY128"/>
  <c r="CB128"/>
  <c r="X128"/>
  <c r="B90" i="3" s="1"/>
  <c r="AD128" i="1"/>
  <c r="B99" i="3" s="1"/>
  <c r="AG128" i="1"/>
  <c r="B105" i="3" s="1"/>
  <c r="AN128" i="1"/>
  <c r="B114" i="3" s="1"/>
  <c r="AM128" i="1"/>
  <c r="B112" i="3" s="1"/>
  <c r="AS128" i="1"/>
  <c r="B123" i="3" s="1"/>
  <c r="AR128" i="1"/>
  <c r="B120" i="3" s="1"/>
  <c r="AQ128" i="1"/>
  <c r="B121" i="3" s="1"/>
  <c r="AW128" i="1"/>
  <c r="B131" i="3" s="1"/>
  <c r="AV128" i="1"/>
  <c r="B130" i="3" s="1"/>
  <c r="AX128" i="1"/>
  <c r="B128" i="3" s="1"/>
  <c r="CK128" i="1"/>
  <c r="AX203"/>
  <c r="AC203"/>
  <c r="AD203" s="1"/>
  <c r="AF203" s="1"/>
  <c r="AB209"/>
  <c r="BM3"/>
  <c r="BQ3" s="1"/>
  <c r="CV132"/>
  <c r="AU218"/>
  <c r="R218"/>
  <c r="S218" s="1"/>
  <c r="T218" s="1"/>
  <c r="K217"/>
  <c r="AA215"/>
  <c r="AC215" s="1"/>
  <c r="AD215" s="1"/>
  <c r="AE215" s="1"/>
  <c r="I461" i="3"/>
  <c r="H475"/>
  <c r="J477"/>
  <c r="CW133" i="1"/>
  <c r="CK132"/>
  <c r="AK215"/>
  <c r="AB218"/>
  <c r="AC218" s="1"/>
  <c r="AD218" s="1"/>
  <c r="AI218" s="1"/>
  <c r="N217"/>
  <c r="N208"/>
  <c r="AU128"/>
  <c r="B129" i="3" s="1"/>
  <c r="AP128" i="1"/>
  <c r="B122" i="3" s="1"/>
  <c r="AK128" i="1"/>
  <c r="B113" i="3" s="1"/>
  <c r="AA128" i="1"/>
  <c r="B96" i="3" s="1"/>
  <c r="V128" i="1"/>
  <c r="B91" i="3" s="1"/>
  <c r="L128" i="1"/>
  <c r="B83" i="3" s="1"/>
  <c r="BK128" i="1"/>
  <c r="D342" i="3" s="1"/>
  <c r="BM6" i="1"/>
  <c r="BQ6" s="1"/>
  <c r="BM2"/>
  <c r="BN2" s="1"/>
  <c r="BM12"/>
  <c r="BQ12" s="1"/>
  <c r="BM8"/>
  <c r="BN8" s="1"/>
  <c r="BF128"/>
  <c r="B341" i="3" s="1"/>
  <c r="BG128" i="1"/>
  <c r="C341" i="3" s="1"/>
  <c r="BH128" i="1"/>
  <c r="E341" i="3" s="1"/>
  <c r="S128" i="1"/>
  <c r="B19" i="3" s="1"/>
  <c r="R128" i="1"/>
  <c r="B16" i="3" s="1"/>
  <c r="CA132" i="1"/>
  <c r="CD128"/>
  <c r="CG128"/>
  <c r="CJ128"/>
  <c r="CM132"/>
  <c r="BN15"/>
  <c r="BP11"/>
  <c r="K214"/>
  <c r="P214"/>
  <c r="N214"/>
  <c r="O214"/>
  <c r="L214"/>
  <c r="M214"/>
  <c r="AG205"/>
  <c r="BA211"/>
  <c r="AW211"/>
  <c r="AV211"/>
  <c r="AZ211"/>
  <c r="AX211"/>
  <c r="K468" i="3"/>
  <c r="AW204" i="1"/>
  <c r="BA204"/>
  <c r="L210"/>
  <c r="K210"/>
  <c r="BN17"/>
  <c r="AB201"/>
  <c r="BZ128"/>
  <c r="BQ17"/>
  <c r="I134"/>
  <c r="BY132"/>
  <c r="CB132"/>
  <c r="M132"/>
  <c r="AY217"/>
  <c r="O207"/>
  <c r="BA212"/>
  <c r="AU201"/>
  <c r="Q201"/>
  <c r="K211"/>
  <c r="AX217"/>
  <c r="L211"/>
  <c r="AA216"/>
  <c r="E195" i="3"/>
  <c r="F195" s="1"/>
  <c r="AY212" i="1"/>
  <c r="Q214"/>
  <c r="R211"/>
  <c r="AB214"/>
  <c r="AC214" s="1"/>
  <c r="AD214" s="1"/>
  <c r="AK214"/>
  <c r="AU214"/>
  <c r="AK211"/>
  <c r="AM211" s="1"/>
  <c r="AN211" s="1"/>
  <c r="AL209"/>
  <c r="C197" i="3"/>
  <c r="CX132" i="1"/>
  <c r="O210"/>
  <c r="M210"/>
  <c r="AA209"/>
  <c r="CF128"/>
  <c r="CH128"/>
  <c r="CN128"/>
  <c r="CG132"/>
  <c r="CA128"/>
  <c r="CL128"/>
  <c r="E197" i="3"/>
  <c r="AW217" i="1"/>
  <c r="AZ212"/>
  <c r="AL201"/>
  <c r="AM201" s="1"/>
  <c r="AN201" s="1"/>
  <c r="P211"/>
  <c r="J216"/>
  <c r="AB216"/>
  <c r="AW212"/>
  <c r="BM5"/>
  <c r="BP5" s="1"/>
  <c r="I460" i="3"/>
  <c r="H469"/>
  <c r="K472"/>
  <c r="K474"/>
  <c r="K476"/>
  <c r="J209" i="1"/>
  <c r="J201"/>
  <c r="R214"/>
  <c r="Q209"/>
  <c r="S209" s="1"/>
  <c r="T209" s="1"/>
  <c r="X209" s="1"/>
  <c r="AL214"/>
  <c r="AM208"/>
  <c r="AN208" s="1"/>
  <c r="AS208" s="1"/>
  <c r="N132"/>
  <c r="L132"/>
  <c r="BX128"/>
  <c r="BQ4"/>
  <c r="AK209"/>
  <c r="AU209"/>
  <c r="CU132"/>
  <c r="G129"/>
  <c r="CW128"/>
  <c r="E196" i="3"/>
  <c r="F196" s="1"/>
  <c r="AV217" i="1"/>
  <c r="AA201"/>
  <c r="N211"/>
  <c r="AK216"/>
  <c r="AM216" s="1"/>
  <c r="AN216" s="1"/>
  <c r="AR216" s="1"/>
  <c r="AU216"/>
  <c r="BM10"/>
  <c r="BN10" s="1"/>
  <c r="J469" i="3"/>
  <c r="AM205" i="1"/>
  <c r="AN205" s="1"/>
  <c r="AS205" s="1"/>
  <c r="AT314"/>
  <c r="U322"/>
  <c r="X310"/>
  <c r="S326"/>
  <c r="T326" s="1"/>
  <c r="W326" s="1"/>
  <c r="S312"/>
  <c r="T312" s="1"/>
  <c r="W312" s="1"/>
  <c r="AC316"/>
  <c r="AD316" s="1"/>
  <c r="AJ316" s="1"/>
  <c r="AM303"/>
  <c r="AN303" s="1"/>
  <c r="AT303" s="1"/>
  <c r="K304"/>
  <c r="S307"/>
  <c r="T307" s="1"/>
  <c r="Z307" s="1"/>
  <c r="AM304"/>
  <c r="AN304" s="1"/>
  <c r="AR304" s="1"/>
  <c r="O306"/>
  <c r="K306"/>
  <c r="M306"/>
  <c r="L306"/>
  <c r="P306"/>
  <c r="N306"/>
  <c r="AW294"/>
  <c r="AZ294"/>
  <c r="BA294"/>
  <c r="AV294"/>
  <c r="AY294"/>
  <c r="AX294"/>
  <c r="K292"/>
  <c r="O292"/>
  <c r="P292"/>
  <c r="M292"/>
  <c r="N292"/>
  <c r="L292"/>
  <c r="AZ298"/>
  <c r="AX298"/>
  <c r="AZ308"/>
  <c r="S305"/>
  <c r="T305" s="1"/>
  <c r="X305" s="1"/>
  <c r="O308"/>
  <c r="AV308"/>
  <c r="AX303"/>
  <c r="N304"/>
  <c r="BA291"/>
  <c r="Q292"/>
  <c r="Q300"/>
  <c r="Q294"/>
  <c r="R302"/>
  <c r="R297"/>
  <c r="AB302"/>
  <c r="AB296"/>
  <c r="AC296" s="1"/>
  <c r="AD296" s="1"/>
  <c r="AK300"/>
  <c r="AK292"/>
  <c r="AM292" s="1"/>
  <c r="AN292" s="1"/>
  <c r="AU302"/>
  <c r="AU296"/>
  <c r="AZ296" s="1"/>
  <c r="J291"/>
  <c r="AA302"/>
  <c r="AA306"/>
  <c r="AC306" s="1"/>
  <c r="AD306" s="1"/>
  <c r="AE306" s="1"/>
  <c r="AL302"/>
  <c r="AM302" s="1"/>
  <c r="AN302" s="1"/>
  <c r="Q297"/>
  <c r="J294"/>
  <c r="AY298"/>
  <c r="BA305"/>
  <c r="O304"/>
  <c r="AW308"/>
  <c r="L308"/>
  <c r="AZ303"/>
  <c r="P304"/>
  <c r="AV291"/>
  <c r="AX291"/>
  <c r="AW291"/>
  <c r="AV299"/>
  <c r="S308"/>
  <c r="T308" s="1"/>
  <c r="Z308" s="1"/>
  <c r="AZ299"/>
  <c r="Q296"/>
  <c r="Q304"/>
  <c r="S304" s="1"/>
  <c r="T304" s="1"/>
  <c r="R300"/>
  <c r="R292"/>
  <c r="AB300"/>
  <c r="AC300" s="1"/>
  <c r="AD300" s="1"/>
  <c r="AB292"/>
  <c r="AK301"/>
  <c r="AM301" s="1"/>
  <c r="AN301" s="1"/>
  <c r="AP301" s="1"/>
  <c r="AU300"/>
  <c r="AV300" s="1"/>
  <c r="Q299"/>
  <c r="AL308"/>
  <c r="AM308" s="1"/>
  <c r="AN308" s="1"/>
  <c r="AL300"/>
  <c r="AV298"/>
  <c r="AM296"/>
  <c r="AN296" s="1"/>
  <c r="AP296" s="1"/>
  <c r="AM297"/>
  <c r="AN297" s="1"/>
  <c r="AQ297" s="1"/>
  <c r="AV303"/>
  <c r="AY303"/>
  <c r="L304"/>
  <c r="Q302"/>
  <c r="J300"/>
  <c r="AA292"/>
  <c r="R301"/>
  <c r="R294"/>
  <c r="AB301"/>
  <c r="AC301" s="1"/>
  <c r="AD301" s="1"/>
  <c r="AB294"/>
  <c r="AC294" s="1"/>
  <c r="AD294" s="1"/>
  <c r="AK299"/>
  <c r="AM299" s="1"/>
  <c r="AN299" s="1"/>
  <c r="AT299" s="1"/>
  <c r="AU301"/>
  <c r="Q301"/>
  <c r="S306"/>
  <c r="T306" s="1"/>
  <c r="Y306" s="1"/>
  <c r="AM295"/>
  <c r="AN295" s="1"/>
  <c r="AO295" s="1"/>
  <c r="AC291"/>
  <c r="AD291" s="1"/>
  <c r="AE291" s="1"/>
  <c r="X293"/>
  <c r="Y293"/>
  <c r="Z293"/>
  <c r="W293"/>
  <c r="V293"/>
  <c r="U293"/>
  <c r="AI297"/>
  <c r="AJ297"/>
  <c r="AE297"/>
  <c r="Z295"/>
  <c r="AS294"/>
  <c r="AP298"/>
  <c r="AT298"/>
  <c r="AR298"/>
  <c r="AS298"/>
  <c r="AO298"/>
  <c r="AQ298"/>
  <c r="P298"/>
  <c r="M298"/>
  <c r="AZ305"/>
  <c r="O295"/>
  <c r="K295"/>
  <c r="M307"/>
  <c r="O303"/>
  <c r="N293"/>
  <c r="P301"/>
  <c r="M301"/>
  <c r="L298"/>
  <c r="M305"/>
  <c r="AV305"/>
  <c r="AX305"/>
  <c r="M295"/>
  <c r="K307"/>
  <c r="P295"/>
  <c r="K303"/>
  <c r="L293"/>
  <c r="M293"/>
  <c r="P303"/>
  <c r="N305"/>
  <c r="AW305"/>
  <c r="M303"/>
  <c r="L307"/>
  <c r="K293"/>
  <c r="AR315"/>
  <c r="AP315"/>
  <c r="AS315"/>
  <c r="AT315"/>
  <c r="AO315"/>
  <c r="AQ315"/>
  <c r="AQ319"/>
  <c r="AO319"/>
  <c r="AS319"/>
  <c r="AP319"/>
  <c r="AR319"/>
  <c r="W309"/>
  <c r="X309"/>
  <c r="Z309"/>
  <c r="W317"/>
  <c r="U317"/>
  <c r="Z317"/>
  <c r="AE324"/>
  <c r="AF324"/>
  <c r="W321"/>
  <c r="X321"/>
  <c r="Z321"/>
  <c r="AS323"/>
  <c r="K315"/>
  <c r="U216"/>
  <c r="V216"/>
  <c r="Z216"/>
  <c r="Y216"/>
  <c r="X216"/>
  <c r="AE207"/>
  <c r="Z207"/>
  <c r="AT210"/>
  <c r="AO210"/>
  <c r="AS210"/>
  <c r="AP210"/>
  <c r="AQ210"/>
  <c r="AR210"/>
  <c r="W202"/>
  <c r="AJ215"/>
  <c r="AF218"/>
  <c r="BO15"/>
  <c r="BQ15"/>
  <c r="I463" i="3"/>
  <c r="K463"/>
  <c r="I465"/>
  <c r="K465"/>
  <c r="I467"/>
  <c r="K467"/>
  <c r="I469"/>
  <c r="K469"/>
  <c r="I471"/>
  <c r="K471"/>
  <c r="I473"/>
  <c r="K473"/>
  <c r="I475"/>
  <c r="K475"/>
  <c r="I477"/>
  <c r="K477"/>
  <c r="AY211" i="1"/>
  <c r="AY213"/>
  <c r="K208"/>
  <c r="P208"/>
  <c r="P202"/>
  <c r="AA213"/>
  <c r="AC213" s="1"/>
  <c r="AD213" s="1"/>
  <c r="AW202"/>
  <c r="J474" i="3"/>
  <c r="H464"/>
  <c r="H462"/>
  <c r="J460"/>
  <c r="H461"/>
  <c r="D1120"/>
  <c r="F194"/>
  <c r="J461"/>
  <c r="H476"/>
  <c r="H474"/>
  <c r="H472"/>
  <c r="J468"/>
  <c r="H466"/>
  <c r="J464"/>
  <c r="J462"/>
  <c r="K461"/>
  <c r="H468"/>
  <c r="J466"/>
  <c r="I462"/>
  <c r="K462"/>
  <c r="I464"/>
  <c r="I466"/>
  <c r="K466"/>
  <c r="I468"/>
  <c r="J476"/>
  <c r="E883"/>
  <c r="K470"/>
  <c r="I470"/>
  <c r="K464"/>
  <c r="J472"/>
  <c r="K460"/>
  <c r="H460"/>
  <c r="BY137" i="1" l="1"/>
  <c r="CW158"/>
  <c r="M348" s="1"/>
  <c r="BP126"/>
  <c r="BN122"/>
  <c r="BP116"/>
  <c r="BN116"/>
  <c r="BQ116"/>
  <c r="BO114"/>
  <c r="BQ112"/>
  <c r="BN112"/>
  <c r="BP112"/>
  <c r="BN101"/>
  <c r="BP97"/>
  <c r="BN95"/>
  <c r="BN106"/>
  <c r="BO104"/>
  <c r="AS312"/>
  <c r="AR312"/>
  <c r="AF314"/>
  <c r="P321"/>
  <c r="N321"/>
  <c r="M322"/>
  <c r="AV321"/>
  <c r="AM309"/>
  <c r="AN309" s="1"/>
  <c r="S318"/>
  <c r="T318" s="1"/>
  <c r="N322"/>
  <c r="O322"/>
  <c r="AY321"/>
  <c r="AJ325"/>
  <c r="AI314"/>
  <c r="AY320"/>
  <c r="L321"/>
  <c r="L313"/>
  <c r="P313"/>
  <c r="AY307"/>
  <c r="AZ307"/>
  <c r="AM307"/>
  <c r="AN307" s="1"/>
  <c r="L301"/>
  <c r="N301"/>
  <c r="O301"/>
  <c r="S299"/>
  <c r="T299" s="1"/>
  <c r="CX150"/>
  <c r="N346" s="1"/>
  <c r="BO79"/>
  <c r="BQ78"/>
  <c r="BO86"/>
  <c r="BN85"/>
  <c r="BQ79"/>
  <c r="BN87"/>
  <c r="L290"/>
  <c r="N290"/>
  <c r="P290"/>
  <c r="K290"/>
  <c r="AO289"/>
  <c r="AT289"/>
  <c r="P289"/>
  <c r="L282"/>
  <c r="O277"/>
  <c r="N277"/>
  <c r="P277"/>
  <c r="AR273"/>
  <c r="AC273"/>
  <c r="AD273" s="1"/>
  <c r="AO317"/>
  <c r="AQ317"/>
  <c r="AP317"/>
  <c r="AT317"/>
  <c r="AR317"/>
  <c r="AS317"/>
  <c r="AE310"/>
  <c r="AH310"/>
  <c r="AI310"/>
  <c r="AF310"/>
  <c r="AJ310"/>
  <c r="AG310"/>
  <c r="AX274"/>
  <c r="AY274"/>
  <c r="AG273"/>
  <c r="BN60"/>
  <c r="BQ40"/>
  <c r="S235"/>
  <c r="T235" s="1"/>
  <c r="O320"/>
  <c r="L297"/>
  <c r="S282"/>
  <c r="T282" s="1"/>
  <c r="X282" s="1"/>
  <c r="AC268"/>
  <c r="AD268" s="1"/>
  <c r="BQ93"/>
  <c r="AZ247"/>
  <c r="M315"/>
  <c r="K299"/>
  <c r="M253"/>
  <c r="K286"/>
  <c r="O284"/>
  <c r="AZ274"/>
  <c r="AW274"/>
  <c r="AJ273"/>
  <c r="AW271"/>
  <c r="AM207"/>
  <c r="AN207" s="1"/>
  <c r="AT207" s="1"/>
  <c r="S267"/>
  <c r="T267" s="1"/>
  <c r="U267" s="1"/>
  <c r="BA326"/>
  <c r="AY287"/>
  <c r="P315"/>
  <c r="AV326"/>
  <c r="L320"/>
  <c r="BO17"/>
  <c r="BO96"/>
  <c r="AC261"/>
  <c r="AD261" s="1"/>
  <c r="AE261" s="1"/>
  <c r="CU158"/>
  <c r="K348" s="1"/>
  <c r="M264"/>
  <c r="AM282"/>
  <c r="AN282" s="1"/>
  <c r="S210"/>
  <c r="T210" s="1"/>
  <c r="U210" s="1"/>
  <c r="P264"/>
  <c r="M320"/>
  <c r="BA308"/>
  <c r="AC248"/>
  <c r="AD248" s="1"/>
  <c r="O286"/>
  <c r="AM306"/>
  <c r="AN306" s="1"/>
  <c r="AM311"/>
  <c r="AN311" s="1"/>
  <c r="AT311" s="1"/>
  <c r="AC307"/>
  <c r="AD307" s="1"/>
  <c r="AM316"/>
  <c r="AN316" s="1"/>
  <c r="AP316" s="1"/>
  <c r="CX146"/>
  <c r="N345" s="1"/>
  <c r="BN59"/>
  <c r="CV146"/>
  <c r="L345" s="1"/>
  <c r="AR272"/>
  <c r="B136" i="3"/>
  <c r="BN38" i="1"/>
  <c r="I164"/>
  <c r="B26" i="3" s="1"/>
  <c r="BP46" i="1"/>
  <c r="BQ45"/>
  <c r="BN45"/>
  <c r="BO45"/>
  <c r="BP38"/>
  <c r="BP48"/>
  <c r="AM252"/>
  <c r="AN252" s="1"/>
  <c r="AC252"/>
  <c r="AD252" s="1"/>
  <c r="AE252" s="1"/>
  <c r="AM251"/>
  <c r="AN251" s="1"/>
  <c r="AQ251" s="1"/>
  <c r="U249"/>
  <c r="AR249"/>
  <c r="O249"/>
  <c r="AH248"/>
  <c r="AE248"/>
  <c r="AF242"/>
  <c r="AS240"/>
  <c r="AM239"/>
  <c r="AN239" s="1"/>
  <c r="AO239" s="1"/>
  <c r="N237"/>
  <c r="CW138"/>
  <c r="M343" s="1"/>
  <c r="B64" i="3"/>
  <c r="BQ33" i="1"/>
  <c r="BO33"/>
  <c r="B139" i="3"/>
  <c r="B66"/>
  <c r="H164" i="1"/>
  <c r="B24" i="3" s="1"/>
  <c r="BN25" i="1"/>
  <c r="B138" i="3"/>
  <c r="B65"/>
  <c r="G164" i="1"/>
  <c r="B25" i="3" s="1"/>
  <c r="BO32" i="1"/>
  <c r="B137" i="3"/>
  <c r="F164" i="1"/>
  <c r="B27" i="3" s="1"/>
  <c r="B67"/>
  <c r="CU138" i="1"/>
  <c r="K343" s="1"/>
  <c r="AP236"/>
  <c r="AT236"/>
  <c r="AO236"/>
  <c r="AS236"/>
  <c r="P231"/>
  <c r="AM230"/>
  <c r="AN230" s="1"/>
  <c r="AS230" s="1"/>
  <c r="P226"/>
  <c r="K226"/>
  <c r="AR225"/>
  <c r="S219"/>
  <c r="T219" s="1"/>
  <c r="Y219" s="1"/>
  <c r="V273"/>
  <c r="U273"/>
  <c r="AO245"/>
  <c r="AT245"/>
  <c r="AR230"/>
  <c r="W320"/>
  <c r="U320"/>
  <c r="X320"/>
  <c r="Y320"/>
  <c r="Z320"/>
  <c r="V320"/>
  <c r="AH227"/>
  <c r="AG227"/>
  <c r="AJ227"/>
  <c r="AE227"/>
  <c r="AI227"/>
  <c r="AF227"/>
  <c r="AT264"/>
  <c r="AS264"/>
  <c r="AE211"/>
  <c r="AG211"/>
  <c r="AH211"/>
  <c r="AR306"/>
  <c r="AQ306"/>
  <c r="AF321"/>
  <c r="AI321"/>
  <c r="AI326"/>
  <c r="AF326"/>
  <c r="AJ326"/>
  <c r="AG326"/>
  <c r="AH326"/>
  <c r="AE326"/>
  <c r="V298"/>
  <c r="Z298"/>
  <c r="X298"/>
  <c r="AQ322"/>
  <c r="AT322"/>
  <c r="AP322"/>
  <c r="AS305"/>
  <c r="AO305"/>
  <c r="AR305"/>
  <c r="AT305"/>
  <c r="AJ317"/>
  <c r="AF317"/>
  <c r="U323"/>
  <c r="W323"/>
  <c r="Y323"/>
  <c r="X323"/>
  <c r="AQ309"/>
  <c r="AT309"/>
  <c r="AP309"/>
  <c r="AS309"/>
  <c r="AR309"/>
  <c r="AO309"/>
  <c r="AG315"/>
  <c r="AJ315"/>
  <c r="AH315"/>
  <c r="AE315"/>
  <c r="W324"/>
  <c r="Y324"/>
  <c r="U324"/>
  <c r="AX213"/>
  <c r="AI324"/>
  <c r="AG324"/>
  <c r="V318"/>
  <c r="K302"/>
  <c r="L302"/>
  <c r="O302"/>
  <c r="BA293"/>
  <c r="AO312"/>
  <c r="AP312"/>
  <c r="Z310"/>
  <c r="V322"/>
  <c r="AR314"/>
  <c r="S211"/>
  <c r="T211" s="1"/>
  <c r="W211" s="1"/>
  <c r="BN11"/>
  <c r="P326"/>
  <c r="M326"/>
  <c r="BA307"/>
  <c r="M226"/>
  <c r="BA236"/>
  <c r="BA229"/>
  <c r="AP221"/>
  <c r="BN41"/>
  <c r="AY242"/>
  <c r="AF270"/>
  <c r="BQ31"/>
  <c r="BP96"/>
  <c r="S234"/>
  <c r="T234" s="1"/>
  <c r="W234" s="1"/>
  <c r="AR282"/>
  <c r="BO46"/>
  <c r="BQ38"/>
  <c r="AX236"/>
  <c r="BP93"/>
  <c r="BN93"/>
  <c r="AI290"/>
  <c r="AV236"/>
  <c r="AZ287"/>
  <c r="AM267"/>
  <c r="AN267" s="1"/>
  <c r="AS267" s="1"/>
  <c r="M251"/>
  <c r="O310"/>
  <c r="S260"/>
  <c r="T260" s="1"/>
  <c r="X260" s="1"/>
  <c r="L249"/>
  <c r="AX229"/>
  <c r="AX312"/>
  <c r="AY312"/>
  <c r="S303"/>
  <c r="T303" s="1"/>
  <c r="W303" s="1"/>
  <c r="S316"/>
  <c r="T316" s="1"/>
  <c r="U316" s="1"/>
  <c r="AC318"/>
  <c r="AD318" s="1"/>
  <c r="AF318" s="1"/>
  <c r="S313"/>
  <c r="T313" s="1"/>
  <c r="U313" s="1"/>
  <c r="AC298"/>
  <c r="AD298" s="1"/>
  <c r="AH298" s="1"/>
  <c r="AC319"/>
  <c r="AD319" s="1"/>
  <c r="L207"/>
  <c r="L326"/>
  <c r="M249"/>
  <c r="AH246"/>
  <c r="X259"/>
  <c r="BP87"/>
  <c r="BP66"/>
  <c r="BN96"/>
  <c r="AX242"/>
  <c r="AT282"/>
  <c r="BO89"/>
  <c r="AO282"/>
  <c r="S217"/>
  <c r="T217" s="1"/>
  <c r="Y217" s="1"/>
  <c r="K249"/>
  <c r="AW287"/>
  <c r="K251"/>
  <c r="AC251"/>
  <c r="AD251" s="1"/>
  <c r="AH251" s="1"/>
  <c r="M310"/>
  <c r="AM217"/>
  <c r="AN217" s="1"/>
  <c r="AS217" s="1"/>
  <c r="S263"/>
  <c r="T263" s="1"/>
  <c r="AC304"/>
  <c r="AD304" s="1"/>
  <c r="AZ213"/>
  <c r="Y314"/>
  <c r="AJ324"/>
  <c r="Y318"/>
  <c r="X318"/>
  <c r="AW293"/>
  <c r="AY293"/>
  <c r="Y307"/>
  <c r="AV293"/>
  <c r="AT312"/>
  <c r="U310"/>
  <c r="AP314"/>
  <c r="AQ314"/>
  <c r="AV213"/>
  <c r="AT216"/>
  <c r="AO320"/>
  <c r="Z318"/>
  <c r="AZ293"/>
  <c r="S296"/>
  <c r="T296" s="1"/>
  <c r="AV307"/>
  <c r="AQ312"/>
  <c r="AO314"/>
  <c r="BO11"/>
  <c r="N226"/>
  <c r="AZ229"/>
  <c r="AT221"/>
  <c r="AE246"/>
  <c r="V266"/>
  <c r="AS270"/>
  <c r="BN66"/>
  <c r="BQ46"/>
  <c r="AP282"/>
  <c r="BQ65"/>
  <c r="BO65"/>
  <c r="CU150"/>
  <c r="K346" s="1"/>
  <c r="BP83"/>
  <c r="BP82"/>
  <c r="AY236"/>
  <c r="AW236"/>
  <c r="AC266"/>
  <c r="AD266" s="1"/>
  <c r="AE266" s="1"/>
  <c r="AX273"/>
  <c r="L226"/>
  <c r="L310"/>
  <c r="AC263"/>
  <c r="AD263" s="1"/>
  <c r="AG263" s="1"/>
  <c r="S203"/>
  <c r="T203" s="1"/>
  <c r="Y203" s="1"/>
  <c r="S274"/>
  <c r="T274" s="1"/>
  <c r="Y274" s="1"/>
  <c r="AM280"/>
  <c r="AN280" s="1"/>
  <c r="AO280" s="1"/>
  <c r="AM255"/>
  <c r="AN255" s="1"/>
  <c r="AT255" s="1"/>
  <c r="AW229"/>
  <c r="AO207"/>
  <c r="AH245"/>
  <c r="AI245"/>
  <c r="AJ245"/>
  <c r="AF245"/>
  <c r="AG245"/>
  <c r="AE245"/>
  <c r="V223"/>
  <c r="W223"/>
  <c r="U223"/>
  <c r="Y223"/>
  <c r="Z223"/>
  <c r="X223"/>
  <c r="AQ321"/>
  <c r="AR321"/>
  <c r="AP321"/>
  <c r="AO321"/>
  <c r="AS321"/>
  <c r="AT321"/>
  <c r="AS307"/>
  <c r="AO307"/>
  <c r="AH308"/>
  <c r="AG308"/>
  <c r="AI308"/>
  <c r="AF308"/>
  <c r="AJ308"/>
  <c r="AE308"/>
  <c r="AG293"/>
  <c r="AH293"/>
  <c r="AO313"/>
  <c r="AQ313"/>
  <c r="AP313"/>
  <c r="AS313"/>
  <c r="AT313"/>
  <c r="AR313"/>
  <c r="AR310"/>
  <c r="AQ310"/>
  <c r="AP310"/>
  <c r="AT310"/>
  <c r="AO310"/>
  <c r="AS310"/>
  <c r="AS326"/>
  <c r="AT326"/>
  <c r="AO326"/>
  <c r="AF323"/>
  <c r="AJ323"/>
  <c r="Y316"/>
  <c r="W316"/>
  <c r="V316"/>
  <c r="Z316"/>
  <c r="X316"/>
  <c r="AO318"/>
  <c r="AP318"/>
  <c r="AQ318"/>
  <c r="AS318"/>
  <c r="AT318"/>
  <c r="AR318"/>
  <c r="AR291"/>
  <c r="AO291"/>
  <c r="AQ291"/>
  <c r="AS291"/>
  <c r="AP291"/>
  <c r="AT291"/>
  <c r="AG319"/>
  <c r="AI319"/>
  <c r="AE319"/>
  <c r="AJ319"/>
  <c r="AH319"/>
  <c r="AF319"/>
  <c r="V204"/>
  <c r="Y204"/>
  <c r="AJ237"/>
  <c r="AH237"/>
  <c r="X284"/>
  <c r="U284"/>
  <c r="AR202"/>
  <c r="AT202"/>
  <c r="AP202"/>
  <c r="AG307"/>
  <c r="AI307"/>
  <c r="AF307"/>
  <c r="AE307"/>
  <c r="AJ307"/>
  <c r="AH307"/>
  <c r="AG252"/>
  <c r="AF253"/>
  <c r="AG253"/>
  <c r="U311"/>
  <c r="Z311"/>
  <c r="W311"/>
  <c r="Y311"/>
  <c r="X311"/>
  <c r="V311"/>
  <c r="AG312"/>
  <c r="AH312"/>
  <c r="AH276"/>
  <c r="AG276"/>
  <c r="AI276"/>
  <c r="AJ276"/>
  <c r="AE276"/>
  <c r="AF276"/>
  <c r="P286"/>
  <c r="M286"/>
  <c r="P296"/>
  <c r="N296"/>
  <c r="AW319"/>
  <c r="AX319"/>
  <c r="AZ319"/>
  <c r="BA319"/>
  <c r="AY319"/>
  <c r="AV319"/>
  <c r="AW295"/>
  <c r="AZ295"/>
  <c r="BA295"/>
  <c r="AT306"/>
  <c r="AS306"/>
  <c r="BA205"/>
  <c r="BP7"/>
  <c r="AY309"/>
  <c r="M244"/>
  <c r="BA286"/>
  <c r="N203"/>
  <c r="AM250"/>
  <c r="AN250" s="1"/>
  <c r="AT250" s="1"/>
  <c r="W273"/>
  <c r="W313"/>
  <c r="AT281"/>
  <c r="AJ314"/>
  <c r="BQ53"/>
  <c r="N244"/>
  <c r="BQ52"/>
  <c r="Z273"/>
  <c r="Z281"/>
  <c r="L287"/>
  <c r="O289"/>
  <c r="K289"/>
  <c r="BO102"/>
  <c r="AE290"/>
  <c r="AX299"/>
  <c r="BA299"/>
  <c r="V288"/>
  <c r="AY297"/>
  <c r="AV309"/>
  <c r="AC265"/>
  <c r="AD265" s="1"/>
  <c r="AJ265" s="1"/>
  <c r="AZ265"/>
  <c r="O305"/>
  <c r="S244"/>
  <c r="T244" s="1"/>
  <c r="AC257"/>
  <c r="AD257" s="1"/>
  <c r="AF257" s="1"/>
  <c r="N323"/>
  <c r="AY310"/>
  <c r="S213"/>
  <c r="T213" s="1"/>
  <c r="X213" s="1"/>
  <c r="AC243"/>
  <c r="AD243" s="1"/>
  <c r="AE243" s="1"/>
  <c r="AC271"/>
  <c r="AD271" s="1"/>
  <c r="S246"/>
  <c r="T246" s="1"/>
  <c r="V246" s="1"/>
  <c r="AC313"/>
  <c r="AD313" s="1"/>
  <c r="AV320"/>
  <c r="AZ320"/>
  <c r="L242"/>
  <c r="K242"/>
  <c r="M313"/>
  <c r="K313"/>
  <c r="AX314"/>
  <c r="AY314"/>
  <c r="AV314"/>
  <c r="BA314"/>
  <c r="AZ314"/>
  <c r="AW314"/>
  <c r="O321"/>
  <c r="K321"/>
  <c r="BA321"/>
  <c r="AZ321"/>
  <c r="AX321"/>
  <c r="BQ18"/>
  <c r="AH320"/>
  <c r="U314"/>
  <c r="W314"/>
  <c r="AF311"/>
  <c r="AJ321"/>
  <c r="BO18"/>
  <c r="AG314"/>
  <c r="AG309"/>
  <c r="AY306"/>
  <c r="AR227"/>
  <c r="AO227"/>
  <c r="AG228"/>
  <c r="BO26"/>
  <c r="AO225"/>
  <c r="AW245"/>
  <c r="AI248"/>
  <c r="AG248"/>
  <c r="AQ249"/>
  <c r="AO249"/>
  <c r="AJ246"/>
  <c r="AR247"/>
  <c r="AS247"/>
  <c r="Y262"/>
  <c r="X262"/>
  <c r="V267"/>
  <c r="AF262"/>
  <c r="AQ272"/>
  <c r="AS272"/>
  <c r="BO37"/>
  <c r="Y202"/>
  <c r="AJ218"/>
  <c r="AI325"/>
  <c r="V314"/>
  <c r="X314"/>
  <c r="X317"/>
  <c r="AE321"/>
  <c r="P305"/>
  <c r="K305"/>
  <c r="AQ305"/>
  <c r="AH291"/>
  <c r="AO306"/>
  <c r="AH297"/>
  <c r="W310"/>
  <c r="AZ205"/>
  <c r="L203"/>
  <c r="AW205"/>
  <c r="BN18"/>
  <c r="CW134"/>
  <c r="M342" s="1"/>
  <c r="AQ325"/>
  <c r="AE309"/>
  <c r="AZ306"/>
  <c r="AY219"/>
  <c r="AX234"/>
  <c r="AC220"/>
  <c r="AD220" s="1"/>
  <c r="AI220" s="1"/>
  <c r="AY232"/>
  <c r="AT227"/>
  <c r="AI228"/>
  <c r="AG224"/>
  <c r="AS225"/>
  <c r="AO221"/>
  <c r="U253"/>
  <c r="AJ248"/>
  <c r="AF248"/>
  <c r="AT249"/>
  <c r="AP249"/>
  <c r="AG246"/>
  <c r="AF246"/>
  <c r="AP247"/>
  <c r="AQ247"/>
  <c r="V262"/>
  <c r="AR259"/>
  <c r="AO262"/>
  <c r="AI270"/>
  <c r="AO272"/>
  <c r="AP272"/>
  <c r="X264"/>
  <c r="BO101"/>
  <c r="BN108"/>
  <c r="AV254"/>
  <c r="AX308"/>
  <c r="BQ101"/>
  <c r="AC217"/>
  <c r="AD217" s="1"/>
  <c r="AH217" s="1"/>
  <c r="Z253"/>
  <c r="AE314"/>
  <c r="BP25"/>
  <c r="BO61"/>
  <c r="BP79"/>
  <c r="BN83"/>
  <c r="X273"/>
  <c r="BQ102"/>
  <c r="K205"/>
  <c r="AY273"/>
  <c r="AF290"/>
  <c r="P297"/>
  <c r="BQ51"/>
  <c r="AX326"/>
  <c r="AM261"/>
  <c r="AN261" s="1"/>
  <c r="AS261" s="1"/>
  <c r="S271"/>
  <c r="T271" s="1"/>
  <c r="Z271" s="1"/>
  <c r="P320"/>
  <c r="AW273"/>
  <c r="AY271"/>
  <c r="AZ273"/>
  <c r="AM234"/>
  <c r="AN234" s="1"/>
  <c r="AX306"/>
  <c r="N324"/>
  <c r="P258"/>
  <c r="K324"/>
  <c r="P323"/>
  <c r="L296"/>
  <c r="AM243"/>
  <c r="AN243" s="1"/>
  <c r="K253"/>
  <c r="BA306"/>
  <c r="AZ286"/>
  <c r="AV276"/>
  <c r="AY286"/>
  <c r="AV295"/>
  <c r="O315"/>
  <c r="P324"/>
  <c r="S315"/>
  <c r="T315" s="1"/>
  <c r="S325"/>
  <c r="T325" s="1"/>
  <c r="AM324"/>
  <c r="AN324" s="1"/>
  <c r="AW317"/>
  <c r="AX317"/>
  <c r="BA317"/>
  <c r="AZ317"/>
  <c r="AY317"/>
  <c r="BA310"/>
  <c r="AZ310"/>
  <c r="AX310"/>
  <c r="N302"/>
  <c r="M302"/>
  <c r="N318"/>
  <c r="O318"/>
  <c r="P318"/>
  <c r="K318"/>
  <c r="L318"/>
  <c r="M318"/>
  <c r="AV324"/>
  <c r="AY324"/>
  <c r="AZ324"/>
  <c r="BA324"/>
  <c r="AW324"/>
  <c r="AX324"/>
  <c r="AZ312"/>
  <c r="AV312"/>
  <c r="AW312"/>
  <c r="AM254"/>
  <c r="AN254" s="1"/>
  <c r="AT254" s="1"/>
  <c r="AE218"/>
  <c r="AG218"/>
  <c r="AH325"/>
  <c r="X312"/>
  <c r="AH311"/>
  <c r="U319"/>
  <c r="V317"/>
  <c r="AP305"/>
  <c r="AP306"/>
  <c r="AF297"/>
  <c r="V310"/>
  <c r="W322"/>
  <c r="CU134"/>
  <c r="K342" s="1"/>
  <c r="AX205"/>
  <c r="BN7"/>
  <c r="BQ16"/>
  <c r="AM215"/>
  <c r="AN215" s="1"/>
  <c r="AP215" s="1"/>
  <c r="AY205"/>
  <c r="Z313"/>
  <c r="BP121"/>
  <c r="AG317"/>
  <c r="BN100"/>
  <c r="S230"/>
  <c r="T230" s="1"/>
  <c r="AQ227"/>
  <c r="AX245"/>
  <c r="AQ241"/>
  <c r="AI249"/>
  <c r="AP251"/>
  <c r="AO240"/>
  <c r="BQ59"/>
  <c r="U262"/>
  <c r="AE262"/>
  <c r="W268"/>
  <c r="CV138"/>
  <c r="L343" s="1"/>
  <c r="BN42"/>
  <c r="S250"/>
  <c r="T250" s="1"/>
  <c r="U250" s="1"/>
  <c r="N320"/>
  <c r="M296"/>
  <c r="Y269"/>
  <c r="Y273"/>
  <c r="BQ125"/>
  <c r="P205"/>
  <c r="AH290"/>
  <c r="AW299"/>
  <c r="AC235"/>
  <c r="AD235" s="1"/>
  <c r="AI235" s="1"/>
  <c r="AV202"/>
  <c r="O217"/>
  <c r="BP102"/>
  <c r="BQ88"/>
  <c r="CX142"/>
  <c r="N344" s="1"/>
  <c r="M323"/>
  <c r="AC212"/>
  <c r="AD212" s="1"/>
  <c r="AG212" s="1"/>
  <c r="AZ309"/>
  <c r="BA265"/>
  <c r="AY326"/>
  <c r="O307"/>
  <c r="AW265"/>
  <c r="AC264"/>
  <c r="AD264" s="1"/>
  <c r="AZ325"/>
  <c r="AX297"/>
  <c r="BA273"/>
  <c r="AW297"/>
  <c r="O296"/>
  <c r="P299"/>
  <c r="O253"/>
  <c r="AV297"/>
  <c r="AV270"/>
  <c r="M299"/>
  <c r="AC279"/>
  <c r="AD279" s="1"/>
  <c r="AI279" s="1"/>
  <c r="M324"/>
  <c r="AC295"/>
  <c r="AD295" s="1"/>
  <c r="AC322"/>
  <c r="AD322" s="1"/>
  <c r="W260"/>
  <c r="Z260"/>
  <c r="AJ256"/>
  <c r="AF256"/>
  <c r="AE256"/>
  <c r="X218"/>
  <c r="W218"/>
  <c r="U218"/>
  <c r="Y218"/>
  <c r="AG232"/>
  <c r="AH232"/>
  <c r="AQ238"/>
  <c r="AR238"/>
  <c r="AS238"/>
  <c r="AT238"/>
  <c r="AO238"/>
  <c r="AF243"/>
  <c r="W263"/>
  <c r="X263"/>
  <c r="V263"/>
  <c r="Z263"/>
  <c r="Y263"/>
  <c r="U263"/>
  <c r="AH271"/>
  <c r="AG271"/>
  <c r="AE271"/>
  <c r="AF271"/>
  <c r="AI271"/>
  <c r="AJ271"/>
  <c r="Z246"/>
  <c r="Y265"/>
  <c r="X265"/>
  <c r="U265"/>
  <c r="W265"/>
  <c r="Z265"/>
  <c r="V265"/>
  <c r="AG215"/>
  <c r="AT323"/>
  <c r="AQ323"/>
  <c r="X324"/>
  <c r="X319"/>
  <c r="Y319"/>
  <c r="AP320"/>
  <c r="AT307"/>
  <c r="AI323"/>
  <c r="N206"/>
  <c r="AH205"/>
  <c r="AE205"/>
  <c r="AF211"/>
  <c r="AV203"/>
  <c r="AY208"/>
  <c r="AG323"/>
  <c r="AI317"/>
  <c r="AO322"/>
  <c r="AR322"/>
  <c r="BN92"/>
  <c r="AC231"/>
  <c r="AD231" s="1"/>
  <c r="AF231" s="1"/>
  <c r="BP30"/>
  <c r="AR241"/>
  <c r="AP241"/>
  <c r="AG237"/>
  <c r="AE253"/>
  <c r="AJ249"/>
  <c r="AE249"/>
  <c r="AR245"/>
  <c r="X242"/>
  <c r="V242"/>
  <c r="W266"/>
  <c r="AQ264"/>
  <c r="BA268"/>
  <c r="AY268"/>
  <c r="AH267"/>
  <c r="AS259"/>
  <c r="AQ259"/>
  <c r="AR262"/>
  <c r="AP262"/>
  <c r="AG270"/>
  <c r="AH270"/>
  <c r="U268"/>
  <c r="Y259"/>
  <c r="BN16"/>
  <c r="S248"/>
  <c r="T248" s="1"/>
  <c r="U288"/>
  <c r="W284"/>
  <c r="AR286"/>
  <c r="V286"/>
  <c r="BP63"/>
  <c r="BN63"/>
  <c r="BO85"/>
  <c r="AP280"/>
  <c r="U281"/>
  <c r="N236"/>
  <c r="Y288"/>
  <c r="AW219"/>
  <c r="Z266"/>
  <c r="AC208"/>
  <c r="AD208" s="1"/>
  <c r="P288"/>
  <c r="K212"/>
  <c r="AC255"/>
  <c r="AD255" s="1"/>
  <c r="P251"/>
  <c r="K282"/>
  <c r="L212"/>
  <c r="BA219"/>
  <c r="AT286"/>
  <c r="AX276"/>
  <c r="AQ286"/>
  <c r="AG303"/>
  <c r="BA208"/>
  <c r="L206"/>
  <c r="AW203"/>
  <c r="AE323"/>
  <c r="AH317"/>
  <c r="AE317"/>
  <c r="AS322"/>
  <c r="BP105"/>
  <c r="S232"/>
  <c r="T232" s="1"/>
  <c r="Y232" s="1"/>
  <c r="BO30"/>
  <c r="BQ42"/>
  <c r="AS241"/>
  <c r="AI237"/>
  <c r="AH253"/>
  <c r="AI253"/>
  <c r="AH249"/>
  <c r="AQ245"/>
  <c r="AP245"/>
  <c r="Y242"/>
  <c r="Y266"/>
  <c r="AO264"/>
  <c r="AV268"/>
  <c r="W256"/>
  <c r="AE267"/>
  <c r="AG267"/>
  <c r="AT259"/>
  <c r="AQ262"/>
  <c r="AE270"/>
  <c r="Y268"/>
  <c r="X268"/>
  <c r="U259"/>
  <c r="V259"/>
  <c r="BO63"/>
  <c r="AX202"/>
  <c r="BP31"/>
  <c r="Z284"/>
  <c r="V284"/>
  <c r="BO83"/>
  <c r="BO78"/>
  <c r="BO107"/>
  <c r="BP111"/>
  <c r="BN31"/>
  <c r="X286"/>
  <c r="W288"/>
  <c r="X288"/>
  <c r="BO122"/>
  <c r="S212"/>
  <c r="T212" s="1"/>
  <c r="U212" s="1"/>
  <c r="N251"/>
  <c r="L288"/>
  <c r="L251"/>
  <c r="BA237"/>
  <c r="N288"/>
  <c r="AM263"/>
  <c r="AN263" s="1"/>
  <c r="AP263" s="1"/>
  <c r="AM265"/>
  <c r="AN265" s="1"/>
  <c r="AS265" s="1"/>
  <c r="O212"/>
  <c r="BP92"/>
  <c r="CW142"/>
  <c r="M344" s="1"/>
  <c r="AY202"/>
  <c r="AP216"/>
  <c r="AF215"/>
  <c r="AH215"/>
  <c r="AO206"/>
  <c r="V323"/>
  <c r="AR323"/>
  <c r="V324"/>
  <c r="Z324"/>
  <c r="V319"/>
  <c r="AT320"/>
  <c r="AQ320"/>
  <c r="AP307"/>
  <c r="AQ307"/>
  <c r="BP16"/>
  <c r="BO19"/>
  <c r="BQ19"/>
  <c r="AF205"/>
  <c r="AI211"/>
  <c r="AJ211"/>
  <c r="BA202"/>
  <c r="AI215"/>
  <c r="AH323"/>
  <c r="Z323"/>
  <c r="AO323"/>
  <c r="W319"/>
  <c r="AS320"/>
  <c r="Y305"/>
  <c r="AR293"/>
  <c r="AR307"/>
  <c r="AV208"/>
  <c r="N159"/>
  <c r="P206"/>
  <c r="AC209"/>
  <c r="AD209" s="1"/>
  <c r="AH209" s="1"/>
  <c r="AJ205"/>
  <c r="AZ203"/>
  <c r="BO105"/>
  <c r="BQ30"/>
  <c r="BN53"/>
  <c r="AO241"/>
  <c r="AF237"/>
  <c r="AJ253"/>
  <c r="AS245"/>
  <c r="Z242"/>
  <c r="U266"/>
  <c r="AR264"/>
  <c r="AZ268"/>
  <c r="AF267"/>
  <c r="W270"/>
  <c r="Z259"/>
  <c r="AM222"/>
  <c r="AN222" s="1"/>
  <c r="AS222" s="1"/>
  <c r="BQ85"/>
  <c r="Y284"/>
  <c r="AO286"/>
  <c r="AO276"/>
  <c r="L236"/>
  <c r="BN78"/>
  <c r="AM242"/>
  <c r="AN242" s="1"/>
  <c r="BN113"/>
  <c r="S251"/>
  <c r="T251" s="1"/>
  <c r="W251" s="1"/>
  <c r="S278"/>
  <c r="T278" s="1"/>
  <c r="Y278" s="1"/>
  <c r="BA276"/>
  <c r="AM279"/>
  <c r="AN279" s="1"/>
  <c r="AR279" s="1"/>
  <c r="W233"/>
  <c r="U233"/>
  <c r="X233"/>
  <c r="V233"/>
  <c r="Y212"/>
  <c r="AP239"/>
  <c r="AT265"/>
  <c r="AO265"/>
  <c r="AQ265"/>
  <c r="AR265"/>
  <c r="AP265"/>
  <c r="AT261"/>
  <c r="AI223"/>
  <c r="AG223"/>
  <c r="AJ223"/>
  <c r="AH223"/>
  <c r="AF223"/>
  <c r="AE223"/>
  <c r="AQ279"/>
  <c r="W217"/>
  <c r="U277"/>
  <c r="Y277"/>
  <c r="Z277"/>
  <c r="W204"/>
  <c r="U204"/>
  <c r="X202"/>
  <c r="U207"/>
  <c r="Y207"/>
  <c r="AF207"/>
  <c r="AH207"/>
  <c r="AO202"/>
  <c r="AQ202"/>
  <c r="Z213"/>
  <c r="AT215"/>
  <c r="AJ320"/>
  <c r="AQ326"/>
  <c r="AP326"/>
  <c r="AI311"/>
  <c r="AE311"/>
  <c r="AE318"/>
  <c r="AJ303"/>
  <c r="AH303"/>
  <c r="AO293"/>
  <c r="AS293"/>
  <c r="AE293"/>
  <c r="AI293"/>
  <c r="AQ294"/>
  <c r="AO294"/>
  <c r="U295"/>
  <c r="O215"/>
  <c r="M215"/>
  <c r="AR325"/>
  <c r="AO325"/>
  <c r="AH309"/>
  <c r="AJ309"/>
  <c r="AF312"/>
  <c r="BN97"/>
  <c r="AM231"/>
  <c r="AN231" s="1"/>
  <c r="AP231" s="1"/>
  <c r="AF224"/>
  <c r="BQ26"/>
  <c r="V227"/>
  <c r="K243"/>
  <c r="AS244"/>
  <c r="AT244"/>
  <c r="AI240"/>
  <c r="AR240"/>
  <c r="AT240"/>
  <c r="AS254"/>
  <c r="AE242"/>
  <c r="AG242"/>
  <c r="M265"/>
  <c r="V256"/>
  <c r="Y267"/>
  <c r="Z267"/>
  <c r="AH262"/>
  <c r="Z270"/>
  <c r="V270"/>
  <c r="AR270"/>
  <c r="AP270"/>
  <c r="AH263"/>
  <c r="Y264"/>
  <c r="S275"/>
  <c r="T275" s="1"/>
  <c r="Z275" s="1"/>
  <c r="BO75"/>
  <c r="K247"/>
  <c r="L247"/>
  <c r="BP21"/>
  <c r="BN61"/>
  <c r="BQ61"/>
  <c r="X281"/>
  <c r="AQ289"/>
  <c r="AP289"/>
  <c r="BQ107"/>
  <c r="BO98"/>
  <c r="CV158"/>
  <c r="L348" s="1"/>
  <c r="BO118"/>
  <c r="Z286"/>
  <c r="AM271"/>
  <c r="AN271" s="1"/>
  <c r="AR271" s="1"/>
  <c r="M256"/>
  <c r="O245"/>
  <c r="BA260"/>
  <c r="L257"/>
  <c r="P257"/>
  <c r="N265"/>
  <c r="S280"/>
  <c r="T280" s="1"/>
  <c r="K270"/>
  <c r="L270"/>
  <c r="AX286"/>
  <c r="AW286"/>
  <c r="AW270"/>
  <c r="AZ270"/>
  <c r="AX270"/>
  <c r="N289"/>
  <c r="M289"/>
  <c r="BP127"/>
  <c r="V202"/>
  <c r="AG207"/>
  <c r="AE320"/>
  <c r="AT293"/>
  <c r="AJ293"/>
  <c r="AT294"/>
  <c r="BP19"/>
  <c r="CV134"/>
  <c r="L342" s="1"/>
  <c r="N215"/>
  <c r="AS325"/>
  <c r="AI309"/>
  <c r="AJ312"/>
  <c r="AI312"/>
  <c r="BO97"/>
  <c r="S224"/>
  <c r="T224" s="1"/>
  <c r="U224" s="1"/>
  <c r="AC230"/>
  <c r="AD230" s="1"/>
  <c r="AG230" s="1"/>
  <c r="BN26"/>
  <c r="Z227"/>
  <c r="BA243"/>
  <c r="M243"/>
  <c r="AQ244"/>
  <c r="V249"/>
  <c r="AS251"/>
  <c r="AH240"/>
  <c r="AG240"/>
  <c r="AQ240"/>
  <c r="AO254"/>
  <c r="AR254"/>
  <c r="AJ242"/>
  <c r="U256"/>
  <c r="Y256"/>
  <c r="X267"/>
  <c r="AI262"/>
  <c r="AJ262"/>
  <c r="Y270"/>
  <c r="AT270"/>
  <c r="U264"/>
  <c r="Z264"/>
  <c r="AH266"/>
  <c r="BO21"/>
  <c r="BQ108"/>
  <c r="L243"/>
  <c r="AC258"/>
  <c r="AD258" s="1"/>
  <c r="AI258" s="1"/>
  <c r="AR284"/>
  <c r="Y286"/>
  <c r="AS289"/>
  <c r="AP276"/>
  <c r="BN89"/>
  <c r="W281"/>
  <c r="V281"/>
  <c r="AR289"/>
  <c r="CX154"/>
  <c r="N347" s="1"/>
  <c r="BQ21"/>
  <c r="BQ82"/>
  <c r="BN52"/>
  <c r="O280"/>
  <c r="BN117"/>
  <c r="AM223"/>
  <c r="AN223" s="1"/>
  <c r="P270"/>
  <c r="P245"/>
  <c r="L280"/>
  <c r="O270"/>
  <c r="O257"/>
  <c r="AC280"/>
  <c r="AD280" s="1"/>
  <c r="AF280" s="1"/>
  <c r="AZ276"/>
  <c r="AW276"/>
  <c r="X204"/>
  <c r="U202"/>
  <c r="W207"/>
  <c r="AP206"/>
  <c r="AS202"/>
  <c r="AG320"/>
  <c r="AR326"/>
  <c r="AJ311"/>
  <c r="AF303"/>
  <c r="V295"/>
  <c r="Y295"/>
  <c r="W298"/>
  <c r="L215"/>
  <c r="BQ13"/>
  <c r="M159"/>
  <c r="BN13"/>
  <c r="AF204"/>
  <c r="AR207"/>
  <c r="Z204"/>
  <c r="X207"/>
  <c r="AJ207"/>
  <c r="AQ215"/>
  <c r="AI320"/>
  <c r="V326"/>
  <c r="BA300"/>
  <c r="AW300"/>
  <c r="Y298"/>
  <c r="U298"/>
  <c r="AP299"/>
  <c r="AI303"/>
  <c r="AP293"/>
  <c r="AF293"/>
  <c r="AR294"/>
  <c r="W295"/>
  <c r="BP14"/>
  <c r="AE312"/>
  <c r="BP108"/>
  <c r="BP107"/>
  <c r="AJ224"/>
  <c r="U227"/>
  <c r="AP244"/>
  <c r="AE240"/>
  <c r="AP254"/>
  <c r="AY256"/>
  <c r="W267"/>
  <c r="X270"/>
  <c r="AO270"/>
  <c r="W264"/>
  <c r="V260"/>
  <c r="BP52"/>
  <c r="M247"/>
  <c r="AP284"/>
  <c r="BP22"/>
  <c r="BP118"/>
  <c r="S208"/>
  <c r="T208" s="1"/>
  <c r="BP117"/>
  <c r="BP72"/>
  <c r="BQ117"/>
  <c r="AC226"/>
  <c r="AD226" s="1"/>
  <c r="AG226" s="1"/>
  <c r="AM232"/>
  <c r="AN232" s="1"/>
  <c r="AO232" s="1"/>
  <c r="BN72"/>
  <c r="S255"/>
  <c r="T255" s="1"/>
  <c r="M270"/>
  <c r="AC285"/>
  <c r="AD285" s="1"/>
  <c r="N257"/>
  <c r="M245"/>
  <c r="AG274"/>
  <c r="AJ274"/>
  <c r="AH265"/>
  <c r="AE265"/>
  <c r="U272"/>
  <c r="X272"/>
  <c r="Z272"/>
  <c r="V272"/>
  <c r="W272"/>
  <c r="Y272"/>
  <c r="AS266"/>
  <c r="AT266"/>
  <c r="AQ266"/>
  <c r="AR266"/>
  <c r="AP266"/>
  <c r="AO266"/>
  <c r="AH235"/>
  <c r="O272"/>
  <c r="M272"/>
  <c r="K272"/>
  <c r="P272"/>
  <c r="L272"/>
  <c r="U209"/>
  <c r="Y312"/>
  <c r="AC222"/>
  <c r="AD222" s="1"/>
  <c r="AI222" s="1"/>
  <c r="AI224"/>
  <c r="AQ225"/>
  <c r="AE237"/>
  <c r="AP238"/>
  <c r="Z249"/>
  <c r="Y249"/>
  <c r="BN62"/>
  <c r="AO261"/>
  <c r="AI256"/>
  <c r="AH257"/>
  <c r="AJ266"/>
  <c r="AM248"/>
  <c r="AN248" s="1"/>
  <c r="U276"/>
  <c r="AS276"/>
  <c r="BN22"/>
  <c r="CX138"/>
  <c r="N343" s="1"/>
  <c r="BN65"/>
  <c r="AQ280"/>
  <c r="BQ98"/>
  <c r="BN71"/>
  <c r="BN43"/>
  <c r="AO284"/>
  <c r="BN118"/>
  <c r="W286"/>
  <c r="BQ72"/>
  <c r="BN77"/>
  <c r="BP88"/>
  <c r="K237"/>
  <c r="N272"/>
  <c r="L217"/>
  <c r="S239"/>
  <c r="T239" s="1"/>
  <c r="S237"/>
  <c r="T237" s="1"/>
  <c r="AM246"/>
  <c r="AN246" s="1"/>
  <c r="S290"/>
  <c r="T290" s="1"/>
  <c r="W277"/>
  <c r="X277"/>
  <c r="V277"/>
  <c r="O258"/>
  <c r="N258"/>
  <c r="K258"/>
  <c r="L258"/>
  <c r="Y209"/>
  <c r="AH316"/>
  <c r="BN35"/>
  <c r="AH224"/>
  <c r="AP225"/>
  <c r="AJ252"/>
  <c r="W249"/>
  <c r="AP264"/>
  <c r="AG256"/>
  <c r="Y260"/>
  <c r="AC244"/>
  <c r="AD244" s="1"/>
  <c r="BP98"/>
  <c r="AI277"/>
  <c r="BQ22"/>
  <c r="BQ73"/>
  <c r="AE273"/>
  <c r="AT280"/>
  <c r="AR280"/>
  <c r="BO124"/>
  <c r="BO34"/>
  <c r="BN86"/>
  <c r="BQ43"/>
  <c r="AC259"/>
  <c r="AD259" s="1"/>
  <c r="AF259" s="1"/>
  <c r="S236"/>
  <c r="T236" s="1"/>
  <c r="Z236" s="1"/>
  <c r="S243"/>
  <c r="T243" s="1"/>
  <c r="AS280"/>
  <c r="BP43"/>
  <c r="AC269"/>
  <c r="AD269" s="1"/>
  <c r="BP86"/>
  <c r="S241"/>
  <c r="T241" s="1"/>
  <c r="Y241" s="1"/>
  <c r="AC239"/>
  <c r="AD239" s="1"/>
  <c r="AM260"/>
  <c r="AN260" s="1"/>
  <c r="AM268"/>
  <c r="AN268" s="1"/>
  <c r="AM287"/>
  <c r="AN287" s="1"/>
  <c r="AO217"/>
  <c r="AR217"/>
  <c r="AF282"/>
  <c r="AE282"/>
  <c r="AJ282"/>
  <c r="AH282"/>
  <c r="AI282"/>
  <c r="AG282"/>
  <c r="AE289"/>
  <c r="AG289"/>
  <c r="AJ289"/>
  <c r="AF289"/>
  <c r="AH289"/>
  <c r="AI289"/>
  <c r="U254"/>
  <c r="Z254"/>
  <c r="W254"/>
  <c r="X254"/>
  <c r="V254"/>
  <c r="Y254"/>
  <c r="AG283"/>
  <c r="AE283"/>
  <c r="AF283"/>
  <c r="AI283"/>
  <c r="AJ283"/>
  <c r="AH283"/>
  <c r="AH202"/>
  <c r="AG202"/>
  <c r="AI202"/>
  <c r="AE202"/>
  <c r="AJ202"/>
  <c r="AF202"/>
  <c r="V238"/>
  <c r="W238"/>
  <c r="Y238"/>
  <c r="Z238"/>
  <c r="U238"/>
  <c r="X238"/>
  <c r="K256"/>
  <c r="N256"/>
  <c r="L256"/>
  <c r="AX244"/>
  <c r="BA244"/>
  <c r="AY244"/>
  <c r="AX271"/>
  <c r="AV271"/>
  <c r="BA271"/>
  <c r="AW239"/>
  <c r="AY239"/>
  <c r="BA239"/>
  <c r="AZ239"/>
  <c r="AV239"/>
  <c r="N283"/>
  <c r="K283"/>
  <c r="O283"/>
  <c r="M283"/>
  <c r="L283"/>
  <c r="K280"/>
  <c r="P280"/>
  <c r="N280"/>
  <c r="V210"/>
  <c r="BP10"/>
  <c r="P247"/>
  <c r="AC254"/>
  <c r="AD254" s="1"/>
  <c r="AC260"/>
  <c r="AD260" s="1"/>
  <c r="S283"/>
  <c r="T283" s="1"/>
  <c r="AM203"/>
  <c r="AN203" s="1"/>
  <c r="S257"/>
  <c r="T257" s="1"/>
  <c r="L250"/>
  <c r="O250"/>
  <c r="N250"/>
  <c r="K250"/>
  <c r="M250"/>
  <c r="P250"/>
  <c r="O264"/>
  <c r="K264"/>
  <c r="AV219"/>
  <c r="AZ219"/>
  <c r="AY235"/>
  <c r="AW235"/>
  <c r="AV235"/>
  <c r="AX235"/>
  <c r="AZ235"/>
  <c r="BA235"/>
  <c r="P243"/>
  <c r="O243"/>
  <c r="M203"/>
  <c r="K203"/>
  <c r="P203"/>
  <c r="S247"/>
  <c r="T247" s="1"/>
  <c r="P241"/>
  <c r="M241"/>
  <c r="N241"/>
  <c r="L241"/>
  <c r="K241"/>
  <c r="BA256"/>
  <c r="AZ256"/>
  <c r="AW256"/>
  <c r="AV256"/>
  <c r="K244"/>
  <c r="P244"/>
  <c r="L244"/>
  <c r="N254"/>
  <c r="O254"/>
  <c r="K254"/>
  <c r="L254"/>
  <c r="M254"/>
  <c r="AW260"/>
  <c r="AZ260"/>
  <c r="AX260"/>
  <c r="O237"/>
  <c r="M237"/>
  <c r="N213"/>
  <c r="M213"/>
  <c r="L213"/>
  <c r="P213"/>
  <c r="O213"/>
  <c r="K213"/>
  <c r="P263"/>
  <c r="L263"/>
  <c r="N263"/>
  <c r="M287"/>
  <c r="P287"/>
  <c r="O287"/>
  <c r="N287"/>
  <c r="BA280"/>
  <c r="AX280"/>
  <c r="AW280"/>
  <c r="AZ280"/>
  <c r="AY280"/>
  <c r="AR303"/>
  <c r="AM257"/>
  <c r="AN257" s="1"/>
  <c r="M282"/>
  <c r="N282"/>
  <c r="P282"/>
  <c r="P238"/>
  <c r="O238"/>
  <c r="K238"/>
  <c r="M238"/>
  <c r="L238"/>
  <c r="N238"/>
  <c r="AX241"/>
  <c r="BA241"/>
  <c r="AY241"/>
  <c r="L265"/>
  <c r="P265"/>
  <c r="AV243"/>
  <c r="AX243"/>
  <c r="AZ232"/>
  <c r="BA232"/>
  <c r="BA254"/>
  <c r="AZ254"/>
  <c r="AW254"/>
  <c r="L260"/>
  <c r="K260"/>
  <c r="O260"/>
  <c r="P260"/>
  <c r="N260"/>
  <c r="AY283"/>
  <c r="AZ283"/>
  <c r="AW283"/>
  <c r="BA283"/>
  <c r="AV283"/>
  <c r="AV263"/>
  <c r="AY263"/>
  <c r="AW263"/>
  <c r="AZ263"/>
  <c r="BA263"/>
  <c r="AV287"/>
  <c r="BA287"/>
  <c r="AV237"/>
  <c r="AX237"/>
  <c r="AZ237"/>
  <c r="AY237"/>
  <c r="AW257"/>
  <c r="AY257"/>
  <c r="AX257"/>
  <c r="AZ257"/>
  <c r="BA257"/>
  <c r="AV257"/>
  <c r="AV290"/>
  <c r="AZ290"/>
  <c r="AX290"/>
  <c r="AW290"/>
  <c r="AY290"/>
  <c r="AS297"/>
  <c r="AC201"/>
  <c r="AD201" s="1"/>
  <c r="AJ201" s="1"/>
  <c r="AH256"/>
  <c r="AT276"/>
  <c r="BN74"/>
  <c r="AC236"/>
  <c r="AD236" s="1"/>
  <c r="AM283"/>
  <c r="AN283" s="1"/>
  <c r="S287"/>
  <c r="T287" s="1"/>
  <c r="AM237"/>
  <c r="AN237" s="1"/>
  <c r="AF229"/>
  <c r="AH229"/>
  <c r="AI229"/>
  <c r="AJ229"/>
  <c r="AE229"/>
  <c r="AG229"/>
  <c r="AF226"/>
  <c r="AQ278"/>
  <c r="AR278"/>
  <c r="AT278"/>
  <c r="AO278"/>
  <c r="AP278"/>
  <c r="AS278"/>
  <c r="AE251"/>
  <c r="AO271"/>
  <c r="AP271"/>
  <c r="AQ271"/>
  <c r="AT271"/>
  <c r="X205"/>
  <c r="V205"/>
  <c r="W205"/>
  <c r="U205"/>
  <c r="Y205"/>
  <c r="Z205"/>
  <c r="P223"/>
  <c r="N223"/>
  <c r="K223"/>
  <c r="M223"/>
  <c r="O223"/>
  <c r="L223"/>
  <c r="M268"/>
  <c r="N268"/>
  <c r="K268"/>
  <c r="L268"/>
  <c r="O268"/>
  <c r="AY264"/>
  <c r="AV264"/>
  <c r="AZ264"/>
  <c r="AX264"/>
  <c r="BA264"/>
  <c r="AW264"/>
  <c r="K271"/>
  <c r="M271"/>
  <c r="N271"/>
  <c r="P271"/>
  <c r="L271"/>
  <c r="Z209"/>
  <c r="AC241"/>
  <c r="AD241" s="1"/>
  <c r="S245"/>
  <c r="T245" s="1"/>
  <c r="S225"/>
  <c r="T225" s="1"/>
  <c r="P261"/>
  <c r="M261"/>
  <c r="O261"/>
  <c r="L261"/>
  <c r="N261"/>
  <c r="K261"/>
  <c r="AZ245"/>
  <c r="AV245"/>
  <c r="AY245"/>
  <c r="AZ210"/>
  <c r="AV210"/>
  <c r="AX210"/>
  <c r="AY210"/>
  <c r="BA210"/>
  <c r="AW210"/>
  <c r="O285"/>
  <c r="N285"/>
  <c r="P285"/>
  <c r="K285"/>
  <c r="L285"/>
  <c r="M285"/>
  <c r="BA228"/>
  <c r="AX228"/>
  <c r="AW228"/>
  <c r="U312"/>
  <c r="V213"/>
  <c r="U213"/>
  <c r="AO296"/>
  <c r="AQ304"/>
  <c r="AO303"/>
  <c r="S261"/>
  <c r="T261" s="1"/>
  <c r="S285"/>
  <c r="T285" s="1"/>
  <c r="L255"/>
  <c r="M255"/>
  <c r="N255"/>
  <c r="O255"/>
  <c r="K255"/>
  <c r="P255"/>
  <c r="M267"/>
  <c r="O267"/>
  <c r="L267"/>
  <c r="K267"/>
  <c r="N267"/>
  <c r="P267"/>
  <c r="Y282"/>
  <c r="U282"/>
  <c r="M231"/>
  <c r="K231"/>
  <c r="L231"/>
  <c r="AP267"/>
  <c r="AQ267"/>
  <c r="V278"/>
  <c r="Z278"/>
  <c r="AV242"/>
  <c r="BA242"/>
  <c r="AW242"/>
  <c r="AX207"/>
  <c r="AZ207"/>
  <c r="AY207"/>
  <c r="AJ306"/>
  <c r="AC250"/>
  <c r="AD250" s="1"/>
  <c r="L234"/>
  <c r="K234"/>
  <c r="M234"/>
  <c r="N234"/>
  <c r="P234"/>
  <c r="N278"/>
  <c r="M278"/>
  <c r="O278"/>
  <c r="P278"/>
  <c r="K278"/>
  <c r="AS290"/>
  <c r="AT290"/>
  <c r="AR290"/>
  <c r="AQ290"/>
  <c r="AO290"/>
  <c r="AP290"/>
  <c r="BA285"/>
  <c r="AZ285"/>
  <c r="AY285"/>
  <c r="AX285"/>
  <c r="AV285"/>
  <c r="O275"/>
  <c r="K275"/>
  <c r="L275"/>
  <c r="N275"/>
  <c r="M275"/>
  <c r="AZ267"/>
  <c r="AW267"/>
  <c r="AY267"/>
  <c r="BA267"/>
  <c r="AC210"/>
  <c r="AD210" s="1"/>
  <c r="S228"/>
  <c r="T228" s="1"/>
  <c r="CX134"/>
  <c r="N342" s="1"/>
  <c r="BP12"/>
  <c r="CH129"/>
  <c r="B179" i="3" s="1"/>
  <c r="X215" i="1"/>
  <c r="Z215"/>
  <c r="W215"/>
  <c r="AW208"/>
  <c r="AX208"/>
  <c r="M207"/>
  <c r="P207"/>
  <c r="K207"/>
  <c r="BA206"/>
  <c r="AX206"/>
  <c r="AY206"/>
  <c r="AV206"/>
  <c r="O206"/>
  <c r="M206"/>
  <c r="AQ206"/>
  <c r="AT206"/>
  <c r="AZ206"/>
  <c r="AS206"/>
  <c r="AH204"/>
  <c r="AE204"/>
  <c r="AG204"/>
  <c r="AJ204"/>
  <c r="S201"/>
  <c r="T201" s="1"/>
  <c r="V201" s="1"/>
  <c r="BN127"/>
  <c r="BP122"/>
  <c r="BQ120"/>
  <c r="BO113"/>
  <c r="BN110"/>
  <c r="BN124"/>
  <c r="BP124"/>
  <c r="BP125"/>
  <c r="BO125"/>
  <c r="BO127"/>
  <c r="BQ126"/>
  <c r="BO126"/>
  <c r="BP120"/>
  <c r="BN120"/>
  <c r="BQ114"/>
  <c r="BN114"/>
  <c r="BQ111"/>
  <c r="BN111"/>
  <c r="BQ110"/>
  <c r="BO110"/>
  <c r="BP104"/>
  <c r="BN104"/>
  <c r="BP103"/>
  <c r="BQ106"/>
  <c r="BN105"/>
  <c r="BQ103"/>
  <c r="BQ89"/>
  <c r="BN82"/>
  <c r="BP77"/>
  <c r="BO77"/>
  <c r="BO76"/>
  <c r="BN76"/>
  <c r="BQ76"/>
  <c r="CW150"/>
  <c r="M346" s="1"/>
  <c r="S159"/>
  <c r="BP91"/>
  <c r="BO91"/>
  <c r="BN91"/>
  <c r="BP90"/>
  <c r="Q159"/>
  <c r="BO66"/>
  <c r="BN69"/>
  <c r="BP55"/>
  <c r="BN51"/>
  <c r="BP53"/>
  <c r="BN44"/>
  <c r="BQ44"/>
  <c r="BO44"/>
  <c r="BO55"/>
  <c r="BN55"/>
  <c r="CU142"/>
  <c r="K344" s="1"/>
  <c r="BO48"/>
  <c r="BQ47"/>
  <c r="AG325"/>
  <c r="AF325"/>
  <c r="AF315"/>
  <c r="AI315"/>
  <c r="Y321"/>
  <c r="U321"/>
  <c r="AG321"/>
  <c r="AH321"/>
  <c r="Y309"/>
  <c r="U309"/>
  <c r="U326"/>
  <c r="Z322"/>
  <c r="X322"/>
  <c r="CG134"/>
  <c r="D621" i="3" s="1"/>
  <c r="CF129" i="1"/>
  <c r="B178" i="3" s="1"/>
  <c r="CG129" i="1"/>
  <c r="B180" i="3" s="1"/>
  <c r="CX158" i="1"/>
  <c r="N348" s="1"/>
  <c r="AH272"/>
  <c r="AJ272"/>
  <c r="AI272"/>
  <c r="AF272"/>
  <c r="AG272"/>
  <c r="AE272"/>
  <c r="T159"/>
  <c r="AS301"/>
  <c r="AS296"/>
  <c r="AH306"/>
  <c r="U308"/>
  <c r="R159"/>
  <c r="AC275"/>
  <c r="AD275" s="1"/>
  <c r="AI275" s="1"/>
  <c r="BN23"/>
  <c r="BQ23"/>
  <c r="BO23"/>
  <c r="CV150"/>
  <c r="L346" s="1"/>
  <c r="BO106"/>
  <c r="BN121"/>
  <c r="BP109"/>
  <c r="BQ109"/>
  <c r="BN109"/>
  <c r="BQ14"/>
  <c r="BO2"/>
  <c r="AH218"/>
  <c r="O211"/>
  <c r="M211"/>
  <c r="L204"/>
  <c r="N204"/>
  <c r="P204"/>
  <c r="K204"/>
  <c r="M204"/>
  <c r="O204"/>
  <c r="AZ204"/>
  <c r="AY204"/>
  <c r="AX204"/>
  <c r="AE206"/>
  <c r="AG206"/>
  <c r="AI206"/>
  <c r="AH206"/>
  <c r="AJ206"/>
  <c r="AF206"/>
  <c r="Y258"/>
  <c r="V258"/>
  <c r="W258"/>
  <c r="Z258"/>
  <c r="X258"/>
  <c r="U258"/>
  <c r="AQ219"/>
  <c r="AT219"/>
  <c r="AO219"/>
  <c r="AS219"/>
  <c r="AR219"/>
  <c r="AP219"/>
  <c r="V226"/>
  <c r="U226"/>
  <c r="Z226"/>
  <c r="X226"/>
  <c r="Y226"/>
  <c r="W226"/>
  <c r="AT242"/>
  <c r="AO242"/>
  <c r="AP242"/>
  <c r="AS242"/>
  <c r="AQ242"/>
  <c r="AR242"/>
  <c r="U206"/>
  <c r="W206"/>
  <c r="V206"/>
  <c r="X206"/>
  <c r="Z206"/>
  <c r="Y206"/>
  <c r="AR235"/>
  <c r="AO235"/>
  <c r="AT235"/>
  <c r="AP235"/>
  <c r="AS235"/>
  <c r="AQ235"/>
  <c r="AT232"/>
  <c r="AM226"/>
  <c r="AN226" s="1"/>
  <c r="AO273"/>
  <c r="AT273"/>
  <c r="AP273"/>
  <c r="AS273"/>
  <c r="AQ284"/>
  <c r="AT284"/>
  <c r="AC221"/>
  <c r="AD221" s="1"/>
  <c r="AW278"/>
  <c r="BA278"/>
  <c r="AY278"/>
  <c r="AX278"/>
  <c r="AZ278"/>
  <c r="AV278"/>
  <c r="W274"/>
  <c r="Z274"/>
  <c r="Z210"/>
  <c r="AP205"/>
  <c r="AE212"/>
  <c r="U215"/>
  <c r="Y215"/>
  <c r="V215"/>
  <c r="Z312"/>
  <c r="V312"/>
  <c r="AR296"/>
  <c r="U307"/>
  <c r="AI306"/>
  <c r="AF306"/>
  <c r="BQ35"/>
  <c r="BO36"/>
  <c r="AH278"/>
  <c r="AG278"/>
  <c r="AF278"/>
  <c r="AE278"/>
  <c r="AJ278"/>
  <c r="AI278"/>
  <c r="BP119"/>
  <c r="BQ119"/>
  <c r="BN119"/>
  <c r="BO115"/>
  <c r="CW154"/>
  <c r="M347" s="1"/>
  <c r="BQ95"/>
  <c r="BP95"/>
  <c r="BQ94"/>
  <c r="BQ90"/>
  <c r="BN90"/>
  <c r="BP84"/>
  <c r="BO84"/>
  <c r="CU146"/>
  <c r="K345" s="1"/>
  <c r="BO64"/>
  <c r="BP59"/>
  <c r="BO71"/>
  <c r="BQ71"/>
  <c r="BP69"/>
  <c r="BQ69"/>
  <c r="BP64"/>
  <c r="BQ68"/>
  <c r="BQ62"/>
  <c r="BP73"/>
  <c r="BN68"/>
  <c r="BP68"/>
  <c r="BQ67"/>
  <c r="BN67"/>
  <c r="BP67"/>
  <c r="BQ64"/>
  <c r="V306"/>
  <c r="U291"/>
  <c r="AG305"/>
  <c r="AQ301"/>
  <c r="AT296"/>
  <c r="AG306"/>
  <c r="W306"/>
  <c r="AS304"/>
  <c r="S297"/>
  <c r="T297" s="1"/>
  <c r="W297" s="1"/>
  <c r="V276"/>
  <c r="AR285"/>
  <c r="AS285"/>
  <c r="AQ285"/>
  <c r="AO285"/>
  <c r="AT285"/>
  <c r="AP285"/>
  <c r="AG279"/>
  <c r="X276"/>
  <c r="W276"/>
  <c r="AQ276"/>
  <c r="AH274"/>
  <c r="AE274"/>
  <c r="AI274"/>
  <c r="AF274"/>
  <c r="Y276"/>
  <c r="AJ261"/>
  <c r="AG261"/>
  <c r="AI261"/>
  <c r="AH261"/>
  <c r="AF261"/>
  <c r="AR263"/>
  <c r="V269"/>
  <c r="W269"/>
  <c r="U269"/>
  <c r="Z269"/>
  <c r="BQ48"/>
  <c r="BP54"/>
  <c r="BQ50"/>
  <c r="BO47"/>
  <c r="BP47"/>
  <c r="BQ57"/>
  <c r="BQ58"/>
  <c r="BP50"/>
  <c r="BQ41"/>
  <c r="BO50"/>
  <c r="BO62"/>
  <c r="BN73"/>
  <c r="BQ37"/>
  <c r="BQ36"/>
  <c r="BO35"/>
  <c r="BO24"/>
  <c r="AQ253"/>
  <c r="AO253"/>
  <c r="AT253"/>
  <c r="AR253"/>
  <c r="AS253"/>
  <c r="AP253"/>
  <c r="AW246"/>
  <c r="AZ246"/>
  <c r="AV246"/>
  <c r="BA246"/>
  <c r="AX246"/>
  <c r="AY246"/>
  <c r="AG225"/>
  <c r="AJ225"/>
  <c r="AI225"/>
  <c r="AF225"/>
  <c r="AH225"/>
  <c r="AE225"/>
  <c r="O228"/>
  <c r="K228"/>
  <c r="P228"/>
  <c r="M228"/>
  <c r="N228"/>
  <c r="L228"/>
  <c r="S220"/>
  <c r="T220" s="1"/>
  <c r="Y220" s="1"/>
  <c r="AV226"/>
  <c r="BA226"/>
  <c r="AZ226"/>
  <c r="AW226"/>
  <c r="AY226"/>
  <c r="AX226"/>
  <c r="BN4"/>
  <c r="BP4"/>
  <c r="BP9"/>
  <c r="BO9"/>
  <c r="BN9"/>
  <c r="BP2"/>
  <c r="U217"/>
  <c r="W208"/>
  <c r="U208"/>
  <c r="Y208"/>
  <c r="X208"/>
  <c r="V208"/>
  <c r="Z208"/>
  <c r="M208"/>
  <c r="L208"/>
  <c r="BN115"/>
  <c r="BQ115"/>
  <c r="O159"/>
  <c r="F1001" i="3"/>
  <c r="BP94" i="1"/>
  <c r="BO94"/>
  <c r="BO92"/>
  <c r="BP100"/>
  <c r="BQ100"/>
  <c r="BO103"/>
  <c r="CE134"/>
  <c r="D624" i="3" s="1"/>
  <c r="Y289" i="1"/>
  <c r="Z289"/>
  <c r="U289"/>
  <c r="V289"/>
  <c r="X289"/>
  <c r="AQ288"/>
  <c r="AO288"/>
  <c r="AS288"/>
  <c r="AT288"/>
  <c r="AP288"/>
  <c r="AR288"/>
  <c r="AF287"/>
  <c r="AI287"/>
  <c r="AG287"/>
  <c r="AH287"/>
  <c r="AJ287"/>
  <c r="AE287"/>
  <c r="AJ284"/>
  <c r="AH284"/>
  <c r="AI284"/>
  <c r="AE284"/>
  <c r="AF284"/>
  <c r="AP281"/>
  <c r="AR281"/>
  <c r="AO281"/>
  <c r="AS281"/>
  <c r="AG281"/>
  <c r="AJ281"/>
  <c r="AF281"/>
  <c r="AE281"/>
  <c r="AH281"/>
  <c r="AI281"/>
  <c r="AJ277"/>
  <c r="AH277"/>
  <c r="AG277"/>
  <c r="AF277"/>
  <c r="AQ275"/>
  <c r="AO275"/>
  <c r="AS275"/>
  <c r="AT275"/>
  <c r="AR275"/>
  <c r="AP275"/>
  <c r="BQ87"/>
  <c r="BN84"/>
  <c r="BN81"/>
  <c r="BN80"/>
  <c r="BO80"/>
  <c r="BQ80"/>
  <c r="BN75"/>
  <c r="BP81"/>
  <c r="BP75"/>
  <c r="BQ81"/>
  <c r="L159"/>
  <c r="BN58"/>
  <c r="CW146"/>
  <c r="M345" s="1"/>
  <c r="BP58"/>
  <c r="BP57"/>
  <c r="BO57"/>
  <c r="I349"/>
  <c r="D1001" i="3" s="1"/>
  <c r="BP41" i="1"/>
  <c r="BN54"/>
  <c r="BO54"/>
  <c r="BP39"/>
  <c r="BO39"/>
  <c r="BN39"/>
  <c r="F1003" i="3"/>
  <c r="BN37" i="1"/>
  <c r="BN36"/>
  <c r="BN27"/>
  <c r="BP27"/>
  <c r="BQ27"/>
  <c r="BQ20"/>
  <c r="BO20"/>
  <c r="BP20"/>
  <c r="U299"/>
  <c r="X299"/>
  <c r="V299"/>
  <c r="Y299"/>
  <c r="Z299"/>
  <c r="AO213"/>
  <c r="AP213"/>
  <c r="AQ213"/>
  <c r="AS213"/>
  <c r="AT213"/>
  <c r="AR213"/>
  <c r="AS250"/>
  <c r="AF234"/>
  <c r="AE234"/>
  <c r="AJ234"/>
  <c r="AI234"/>
  <c r="AG234"/>
  <c r="AH234"/>
  <c r="AE258"/>
  <c r="Y233"/>
  <c r="Z233"/>
  <c r="X275"/>
  <c r="V275"/>
  <c r="AG217"/>
  <c r="AE228"/>
  <c r="AH228"/>
  <c r="AS299"/>
  <c r="AI305"/>
  <c r="W307"/>
  <c r="AQ216"/>
  <c r="W210"/>
  <c r="Y210"/>
  <c r="AH212"/>
  <c r="AQ299"/>
  <c r="AO299"/>
  <c r="AH305"/>
  <c r="AP297"/>
  <c r="AR297"/>
  <c r="AQ296"/>
  <c r="X307"/>
  <c r="AR295"/>
  <c r="AP304"/>
  <c r="AO304"/>
  <c r="CL129"/>
  <c r="B188" i="3" s="1"/>
  <c r="CN129" i="1"/>
  <c r="B186" i="3" s="1"/>
  <c r="AQ221" i="1"/>
  <c r="AS221"/>
  <c r="V250"/>
  <c r="Z250"/>
  <c r="AZ248"/>
  <c r="BA248"/>
  <c r="AX248"/>
  <c r="AV248"/>
  <c r="AW248"/>
  <c r="AW223"/>
  <c r="AY223"/>
  <c r="AV223"/>
  <c r="BA223"/>
  <c r="AX223"/>
  <c r="AZ223"/>
  <c r="AE305"/>
  <c r="AT297"/>
  <c r="AH299"/>
  <c r="AS216"/>
  <c r="X210"/>
  <c r="X326"/>
  <c r="AR299"/>
  <c r="AF305"/>
  <c r="AO297"/>
  <c r="V307"/>
  <c r="AS295"/>
  <c r="AT304"/>
  <c r="AM209"/>
  <c r="AN209" s="1"/>
  <c r="AP209" s="1"/>
  <c r="AM214"/>
  <c r="AN214" s="1"/>
  <c r="AT214" s="1"/>
  <c r="AV234"/>
  <c r="AY234"/>
  <c r="AZ234"/>
  <c r="AX275"/>
  <c r="AZ275"/>
  <c r="BA275"/>
  <c r="AY275"/>
  <c r="AW275"/>
  <c r="AV275"/>
  <c r="AR274"/>
  <c r="AO274"/>
  <c r="AP274"/>
  <c r="AS274"/>
  <c r="AQ274"/>
  <c r="AT274"/>
  <c r="AI232"/>
  <c r="AE232"/>
  <c r="AF232"/>
  <c r="AJ232"/>
  <c r="AV252"/>
  <c r="BA252"/>
  <c r="AX252"/>
  <c r="AY252"/>
  <c r="AW252"/>
  <c r="AZ252"/>
  <c r="AQ258"/>
  <c r="AS258"/>
  <c r="AR258"/>
  <c r="AT258"/>
  <c r="AP258"/>
  <c r="AO258"/>
  <c r="AG286"/>
  <c r="AE286"/>
  <c r="AF286"/>
  <c r="AH286"/>
  <c r="AI286"/>
  <c r="AJ286"/>
  <c r="S214"/>
  <c r="T214" s="1"/>
  <c r="Y214" s="1"/>
  <c r="CM134"/>
  <c r="E621" i="3" s="1"/>
  <c r="AM229" i="1"/>
  <c r="AN229" s="1"/>
  <c r="AT229" s="1"/>
  <c r="AM212"/>
  <c r="AN212" s="1"/>
  <c r="AM269"/>
  <c r="AN269" s="1"/>
  <c r="BO10"/>
  <c r="BQ10"/>
  <c r="BP6"/>
  <c r="BQ5"/>
  <c r="BO3"/>
  <c r="BQ7"/>
  <c r="BP3"/>
  <c r="BO14"/>
  <c r="BZ138"/>
  <c r="BO6"/>
  <c r="BO5"/>
  <c r="BN5"/>
  <c r="F1000" i="3"/>
  <c r="CF134" i="1"/>
  <c r="D623" i="3" s="1"/>
  <c r="BO12" i="1"/>
  <c r="BN12"/>
  <c r="BP8"/>
  <c r="BN6"/>
  <c r="BQ2"/>
  <c r="BP24"/>
  <c r="BQ24"/>
  <c r="BN3"/>
  <c r="BO8"/>
  <c r="G349"/>
  <c r="D1000" i="3" s="1"/>
  <c r="E1000" s="1"/>
  <c r="AQ256" i="1"/>
  <c r="AO256"/>
  <c r="AT256"/>
  <c r="AR256"/>
  <c r="AP256"/>
  <c r="AS256"/>
  <c r="CB129"/>
  <c r="B172" i="3" s="1"/>
  <c r="F197"/>
  <c r="AH238" i="1"/>
  <c r="AE238"/>
  <c r="AG238"/>
  <c r="AI238"/>
  <c r="AJ238"/>
  <c r="AF238"/>
  <c r="N246"/>
  <c r="P246"/>
  <c r="M246"/>
  <c r="O246"/>
  <c r="K246"/>
  <c r="L246"/>
  <c r="AI247"/>
  <c r="AE247"/>
  <c r="AF247"/>
  <c r="AG247"/>
  <c r="AJ247"/>
  <c r="AH247"/>
  <c r="Z252"/>
  <c r="W252"/>
  <c r="X252"/>
  <c r="Y252"/>
  <c r="U252"/>
  <c r="V252"/>
  <c r="AT252"/>
  <c r="AP252"/>
  <c r="AO252"/>
  <c r="AQ252"/>
  <c r="AS252"/>
  <c r="AR252"/>
  <c r="AH222"/>
  <c r="W222"/>
  <c r="Y222"/>
  <c r="U222"/>
  <c r="V222"/>
  <c r="X222"/>
  <c r="Z222"/>
  <c r="V232"/>
  <c r="AF220"/>
  <c r="AH220"/>
  <c r="AJ220"/>
  <c r="M219"/>
  <c r="L219"/>
  <c r="N219"/>
  <c r="O219"/>
  <c r="P219"/>
  <c r="K219"/>
  <c r="K235"/>
  <c r="N235"/>
  <c r="M235"/>
  <c r="P235"/>
  <c r="L235"/>
  <c r="O235"/>
  <c r="AT224"/>
  <c r="AQ224"/>
  <c r="AO224"/>
  <c r="AS224"/>
  <c r="AP224"/>
  <c r="AR224"/>
  <c r="AX222"/>
  <c r="AV222"/>
  <c r="AY222"/>
  <c r="AW222"/>
  <c r="BA222"/>
  <c r="AZ222"/>
  <c r="AE230"/>
  <c r="N224"/>
  <c r="L224"/>
  <c r="M224"/>
  <c r="O224"/>
  <c r="K224"/>
  <c r="P224"/>
  <c r="AS233"/>
  <c r="AP233"/>
  <c r="AO233"/>
  <c r="AT233"/>
  <c r="AR233"/>
  <c r="AQ233"/>
  <c r="L232"/>
  <c r="N232"/>
  <c r="O232"/>
  <c r="K232"/>
  <c r="M232"/>
  <c r="P232"/>
  <c r="N222"/>
  <c r="O222"/>
  <c r="L222"/>
  <c r="M222"/>
  <c r="P222"/>
  <c r="K222"/>
  <c r="AZ220"/>
  <c r="AW220"/>
  <c r="BA220"/>
  <c r="AX220"/>
  <c r="AV220"/>
  <c r="AY220"/>
  <c r="AS231"/>
  <c r="AO231"/>
  <c r="Y231"/>
  <c r="Z231"/>
  <c r="X231"/>
  <c r="U231"/>
  <c r="V231"/>
  <c r="W231"/>
  <c r="V224"/>
  <c r="X224"/>
  <c r="AY233"/>
  <c r="AW233"/>
  <c r="AZ233"/>
  <c r="AV233"/>
  <c r="AX233"/>
  <c r="BA233"/>
  <c r="AG219"/>
  <c r="AE219"/>
  <c r="AI219"/>
  <c r="AH219"/>
  <c r="AJ219"/>
  <c r="AF219"/>
  <c r="U219"/>
  <c r="K220"/>
  <c r="M220"/>
  <c r="O220"/>
  <c r="L220"/>
  <c r="P220"/>
  <c r="N220"/>
  <c r="AJ231"/>
  <c r="W221"/>
  <c r="V221"/>
  <c r="U221"/>
  <c r="Y221"/>
  <c r="Z221"/>
  <c r="X221"/>
  <c r="M221"/>
  <c r="N221"/>
  <c r="O221"/>
  <c r="K221"/>
  <c r="L221"/>
  <c r="P221"/>
  <c r="AG233"/>
  <c r="AH233"/>
  <c r="AF233"/>
  <c r="AE233"/>
  <c r="AJ233"/>
  <c r="AI233"/>
  <c r="Y230"/>
  <c r="X230"/>
  <c r="Z230"/>
  <c r="V230"/>
  <c r="U230"/>
  <c r="W230"/>
  <c r="U235"/>
  <c r="V235"/>
  <c r="Z235"/>
  <c r="X235"/>
  <c r="Y235"/>
  <c r="W235"/>
  <c r="AT292"/>
  <c r="AP292"/>
  <c r="AQ292"/>
  <c r="AS292"/>
  <c r="AR292"/>
  <c r="AO292"/>
  <c r="AF296"/>
  <c r="AH296"/>
  <c r="AJ296"/>
  <c r="AE296"/>
  <c r="AG296"/>
  <c r="AI296"/>
  <c r="Z305"/>
  <c r="Y291"/>
  <c r="W305"/>
  <c r="AQ303"/>
  <c r="AS303"/>
  <c r="AY296"/>
  <c r="AO301"/>
  <c r="AT301"/>
  <c r="AZ300"/>
  <c r="U305"/>
  <c r="X291"/>
  <c r="AR301"/>
  <c r="U306"/>
  <c r="X308"/>
  <c r="W308"/>
  <c r="V291"/>
  <c r="AX300"/>
  <c r="AY300"/>
  <c r="W291"/>
  <c r="W299"/>
  <c r="AI291"/>
  <c r="X306"/>
  <c r="Y308"/>
  <c r="V305"/>
  <c r="AP303"/>
  <c r="BZ129"/>
  <c r="B171" i="3" s="1"/>
  <c r="AJ291" i="1"/>
  <c r="V308"/>
  <c r="Z326"/>
  <c r="M129"/>
  <c r="B623" i="3" s="1"/>
  <c r="N129" i="1"/>
  <c r="B621" i="3" s="1"/>
  <c r="Y326" i="1"/>
  <c r="O129"/>
  <c r="B622" i="3" s="1"/>
  <c r="CK134" i="1"/>
  <c r="E624" i="3" s="1"/>
  <c r="F1002"/>
  <c r="AR218" i="1"/>
  <c r="AS218"/>
  <c r="AP218"/>
  <c r="AQ218"/>
  <c r="AO218"/>
  <c r="AT218"/>
  <c r="AP204"/>
  <c r="AR204"/>
  <c r="AT204"/>
  <c r="AO204"/>
  <c r="AQ204"/>
  <c r="AO216"/>
  <c r="AO205"/>
  <c r="W209"/>
  <c r="V218"/>
  <c r="BQ8"/>
  <c r="AR205"/>
  <c r="V209"/>
  <c r="U211"/>
  <c r="Z218"/>
  <c r="L129"/>
  <c r="B624" i="3" s="1"/>
  <c r="CE129" i="1"/>
  <c r="B181" i="3" s="1"/>
  <c r="CM129" i="1"/>
  <c r="B187" i="3" s="1"/>
  <c r="AV218" i="1"/>
  <c r="BA218"/>
  <c r="AZ218"/>
  <c r="AW218"/>
  <c r="AY218"/>
  <c r="AX218"/>
  <c r="BA215"/>
  <c r="AV215"/>
  <c r="AW215"/>
  <c r="AY215"/>
  <c r="AX215"/>
  <c r="AZ215"/>
  <c r="CL134"/>
  <c r="E623" i="3" s="1"/>
  <c r="CK129" i="1"/>
  <c r="B189" i="3" s="1"/>
  <c r="CH134" i="1"/>
  <c r="D622" i="3" s="1"/>
  <c r="O218" i="1"/>
  <c r="K218"/>
  <c r="L218"/>
  <c r="M218"/>
  <c r="P218"/>
  <c r="N218"/>
  <c r="CN134"/>
  <c r="E622" i="3" s="1"/>
  <c r="AI203" i="1"/>
  <c r="AE203"/>
  <c r="AJ203"/>
  <c r="AG203"/>
  <c r="AH203"/>
  <c r="AC216"/>
  <c r="AD216" s="1"/>
  <c r="AH214"/>
  <c r="AJ214"/>
  <c r="AG214"/>
  <c r="AF214"/>
  <c r="AI214"/>
  <c r="AE214"/>
  <c r="AS201"/>
  <c r="AT201"/>
  <c r="AQ201"/>
  <c r="AP201"/>
  <c r="AO201"/>
  <c r="AR201"/>
  <c r="W203"/>
  <c r="Z203"/>
  <c r="AQ208"/>
  <c r="AR208"/>
  <c r="AT208"/>
  <c r="AO208"/>
  <c r="O201"/>
  <c r="K201"/>
  <c r="L201"/>
  <c r="M201"/>
  <c r="N201"/>
  <c r="P201"/>
  <c r="M216"/>
  <c r="K216"/>
  <c r="L216"/>
  <c r="N216"/>
  <c r="P216"/>
  <c r="O216"/>
  <c r="AX209"/>
  <c r="AZ209"/>
  <c r="AV209"/>
  <c r="AY209"/>
  <c r="BA209"/>
  <c r="AW209"/>
  <c r="AX214"/>
  <c r="AY214"/>
  <c r="AW214"/>
  <c r="BA214"/>
  <c r="AV214"/>
  <c r="AZ214"/>
  <c r="AW201"/>
  <c r="AV201"/>
  <c r="AZ201"/>
  <c r="BA201"/>
  <c r="AX201"/>
  <c r="AY201"/>
  <c r="AT205"/>
  <c r="AQ205"/>
  <c r="AP208"/>
  <c r="CA129"/>
  <c r="B170" i="3" s="1"/>
  <c r="CA134" i="1"/>
  <c r="C621" i="3" s="1"/>
  <c r="BZ134" i="1"/>
  <c r="C623" i="3" s="1"/>
  <c r="CA138" i="1"/>
  <c r="BY129"/>
  <c r="B173" i="3" s="1"/>
  <c r="AV216" i="1"/>
  <c r="AX216"/>
  <c r="AY216"/>
  <c r="BA216"/>
  <c r="AZ216"/>
  <c r="AW216"/>
  <c r="AF201"/>
  <c r="M209"/>
  <c r="N209"/>
  <c r="O209"/>
  <c r="L209"/>
  <c r="P209"/>
  <c r="K209"/>
  <c r="AJ209"/>
  <c r="AR211"/>
  <c r="AQ211"/>
  <c r="AO211"/>
  <c r="AP211"/>
  <c r="AT211"/>
  <c r="AS211"/>
  <c r="BY134"/>
  <c r="C624" i="3" s="1"/>
  <c r="BY138" i="1"/>
  <c r="CB134"/>
  <c r="C622" i="3" s="1"/>
  <c r="CB138" i="1"/>
  <c r="AI316"/>
  <c r="AG316"/>
  <c r="AE316"/>
  <c r="AF316"/>
  <c r="Z304"/>
  <c r="Y304"/>
  <c r="X304"/>
  <c r="W304"/>
  <c r="V304"/>
  <c r="U304"/>
  <c r="AF291"/>
  <c r="AP295"/>
  <c r="AF298"/>
  <c r="AC292"/>
  <c r="AD292" s="1"/>
  <c r="AG294"/>
  <c r="AI294"/>
  <c r="AJ294"/>
  <c r="AF294"/>
  <c r="AE294"/>
  <c r="AH294"/>
  <c r="AG300"/>
  <c r="AH300"/>
  <c r="AI300"/>
  <c r="AE300"/>
  <c r="AF300"/>
  <c r="AJ300"/>
  <c r="Y296"/>
  <c r="V296"/>
  <c r="W296"/>
  <c r="X296"/>
  <c r="Z296"/>
  <c r="U296"/>
  <c r="AT308"/>
  <c r="AS308"/>
  <c r="AQ308"/>
  <c r="AO308"/>
  <c r="AP308"/>
  <c r="AR308"/>
  <c r="AS302"/>
  <c r="AP302"/>
  <c r="AR302"/>
  <c r="AT302"/>
  <c r="AQ302"/>
  <c r="AO302"/>
  <c r="AH301"/>
  <c r="AI301"/>
  <c r="AF301"/>
  <c r="AJ301"/>
  <c r="AG301"/>
  <c r="AE301"/>
  <c r="P294"/>
  <c r="K294"/>
  <c r="N294"/>
  <c r="M294"/>
  <c r="L294"/>
  <c r="O294"/>
  <c r="AG291"/>
  <c r="AT295"/>
  <c r="AQ295"/>
  <c r="V303"/>
  <c r="AI299"/>
  <c r="S301"/>
  <c r="T301" s="1"/>
  <c r="S302"/>
  <c r="T302" s="1"/>
  <c r="AC302"/>
  <c r="AD302" s="1"/>
  <c r="S292"/>
  <c r="T292" s="1"/>
  <c r="AX301"/>
  <c r="AY301"/>
  <c r="AZ301"/>
  <c r="AV301"/>
  <c r="AW301"/>
  <c r="BA301"/>
  <c r="L300"/>
  <c r="M300"/>
  <c r="N300"/>
  <c r="K300"/>
  <c r="O300"/>
  <c r="P300"/>
  <c r="AW302"/>
  <c r="BA302"/>
  <c r="AY302"/>
  <c r="AX302"/>
  <c r="AV302"/>
  <c r="AZ302"/>
  <c r="AG299"/>
  <c r="AJ299"/>
  <c r="S300"/>
  <c r="T300" s="1"/>
  <c r="AX296"/>
  <c r="AV296"/>
  <c r="AW296"/>
  <c r="BA296"/>
  <c r="AE299"/>
  <c r="S294"/>
  <c r="T294" s="1"/>
  <c r="L291"/>
  <c r="K291"/>
  <c r="O291"/>
  <c r="J327"/>
  <c r="P291"/>
  <c r="M291"/>
  <c r="N291"/>
  <c r="AM300"/>
  <c r="AN300" s="1"/>
  <c r="AU327"/>
  <c r="Z306"/>
  <c r="AE298"/>
  <c r="AE213"/>
  <c r="AF213"/>
  <c r="AH213"/>
  <c r="AI213"/>
  <c r="AJ213"/>
  <c r="AG213"/>
  <c r="U318" l="1"/>
  <c r="W318"/>
  <c r="AQ311"/>
  <c r="AS311"/>
  <c r="AP311"/>
  <c r="AO311"/>
  <c r="AR311"/>
  <c r="AT279"/>
  <c r="W275"/>
  <c r="U275"/>
  <c r="Y275"/>
  <c r="AH273"/>
  <c r="AI273"/>
  <c r="AF273"/>
  <c r="AE268"/>
  <c r="AI268"/>
  <c r="AH268"/>
  <c r="AG268"/>
  <c r="AJ268"/>
  <c r="AF268"/>
  <c r="U303"/>
  <c r="AJ298"/>
  <c r="X214"/>
  <c r="AI201"/>
  <c r="AG201"/>
  <c r="V211"/>
  <c r="AR215"/>
  <c r="AJ212"/>
  <c r="AH230"/>
  <c r="Z211"/>
  <c r="W250"/>
  <c r="Y211"/>
  <c r="AR250"/>
  <c r="AO263"/>
  <c r="V274"/>
  <c r="X274"/>
  <c r="X211"/>
  <c r="AR267"/>
  <c r="AO267"/>
  <c r="W282"/>
  <c r="AQ217"/>
  <c r="AT217"/>
  <c r="AG265"/>
  <c r="AI257"/>
  <c r="AT251"/>
  <c r="AS279"/>
  <c r="AT239"/>
  <c r="V212"/>
  <c r="AG243"/>
  <c r="AJ243"/>
  <c r="AS316"/>
  <c r="AP207"/>
  <c r="AS282"/>
  <c r="AQ282"/>
  <c r="AG298"/>
  <c r="AE201"/>
  <c r="AF212"/>
  <c r="AF230"/>
  <c r="U232"/>
  <c r="X250"/>
  <c r="AQ250"/>
  <c r="AO250"/>
  <c r="AJ259"/>
  <c r="AQ263"/>
  <c r="Y303"/>
  <c r="U274"/>
  <c r="AT267"/>
  <c r="Z282"/>
  <c r="AG257"/>
  <c r="AP217"/>
  <c r="AE257"/>
  <c r="AR239"/>
  <c r="AI265"/>
  <c r="AR251"/>
  <c r="AJ257"/>
  <c r="AQ239"/>
  <c r="AS239"/>
  <c r="AH243"/>
  <c r="AR316"/>
  <c r="AT316"/>
  <c r="AO316"/>
  <c r="Z303"/>
  <c r="AI298"/>
  <c r="X303"/>
  <c r="AH201"/>
  <c r="Z232"/>
  <c r="Y250"/>
  <c r="AP250"/>
  <c r="AT263"/>
  <c r="V282"/>
  <c r="AI212"/>
  <c r="AF265"/>
  <c r="AS207"/>
  <c r="AQ207"/>
  <c r="AO251"/>
  <c r="AI243"/>
  <c r="AQ316"/>
  <c r="U271"/>
  <c r="V271"/>
  <c r="AH259"/>
  <c r="AE259"/>
  <c r="AG259"/>
  <c r="AI259"/>
  <c r="AI252"/>
  <c r="AF252"/>
  <c r="AH252"/>
  <c r="V251"/>
  <c r="X246"/>
  <c r="W241"/>
  <c r="X241"/>
  <c r="AP232"/>
  <c r="AE231"/>
  <c r="AI231"/>
  <c r="AG231"/>
  <c r="AH231"/>
  <c r="AT230"/>
  <c r="AO230"/>
  <c r="AP230"/>
  <c r="AQ230"/>
  <c r="AR222"/>
  <c r="X219"/>
  <c r="W219"/>
  <c r="V219"/>
  <c r="Z219"/>
  <c r="AR255"/>
  <c r="AE304"/>
  <c r="AG304"/>
  <c r="AI304"/>
  <c r="AH304"/>
  <c r="AJ304"/>
  <c r="AF304"/>
  <c r="AG209"/>
  <c r="Y224"/>
  <c r="AQ231"/>
  <c r="AJ258"/>
  <c r="AJ279"/>
  <c r="AS255"/>
  <c r="AJ235"/>
  <c r="AG318"/>
  <c r="Z251"/>
  <c r="AE263"/>
  <c r="Y246"/>
  <c r="AH279"/>
  <c r="AI209"/>
  <c r="AE209"/>
  <c r="U203"/>
  <c r="V203"/>
  <c r="Y297"/>
  <c r="Z224"/>
  <c r="AR231"/>
  <c r="AP229"/>
  <c r="AI230"/>
  <c r="AJ230"/>
  <c r="AE220"/>
  <c r="W232"/>
  <c r="X232"/>
  <c r="AG222"/>
  <c r="AE222"/>
  <c r="AG235"/>
  <c r="AH258"/>
  <c r="AF258"/>
  <c r="AE279"/>
  <c r="AS232"/>
  <c r="AR232"/>
  <c r="X278"/>
  <c r="W213"/>
  <c r="AF251"/>
  <c r="AI251"/>
  <c r="AE226"/>
  <c r="AH226"/>
  <c r="U236"/>
  <c r="AF266"/>
  <c r="AI263"/>
  <c r="AO255"/>
  <c r="AE235"/>
  <c r="X271"/>
  <c r="Y213"/>
  <c r="AI318"/>
  <c r="U260"/>
  <c r="AO279"/>
  <c r="U251"/>
  <c r="X251"/>
  <c r="AP261"/>
  <c r="Z212"/>
  <c r="U246"/>
  <c r="AF279"/>
  <c r="AJ318"/>
  <c r="Z234"/>
  <c r="V234"/>
  <c r="X313"/>
  <c r="Y313"/>
  <c r="V313"/>
  <c r="W224"/>
  <c r="AT231"/>
  <c r="AQ229"/>
  <c r="AJ222"/>
  <c r="AF222"/>
  <c r="AF235"/>
  <c r="AG258"/>
  <c r="Z217"/>
  <c r="AJ251"/>
  <c r="AG251"/>
  <c r="AI226"/>
  <c r="AJ226"/>
  <c r="AG266"/>
  <c r="AQ261"/>
  <c r="X212"/>
  <c r="X234"/>
  <c r="AI266"/>
  <c r="U234"/>
  <c r="AH318"/>
  <c r="AF209"/>
  <c r="X203"/>
  <c r="X217"/>
  <c r="U297"/>
  <c r="Z220"/>
  <c r="AG220"/>
  <c r="X297"/>
  <c r="V217"/>
  <c r="AQ232"/>
  <c r="AJ263"/>
  <c r="AP255"/>
  <c r="AF263"/>
  <c r="AQ255"/>
  <c r="Y251"/>
  <c r="AR261"/>
  <c r="W212"/>
  <c r="Y234"/>
  <c r="W246"/>
  <c r="AE295"/>
  <c r="AG295"/>
  <c r="AH295"/>
  <c r="AI295"/>
  <c r="AF295"/>
  <c r="AJ295"/>
  <c r="Y315"/>
  <c r="V315"/>
  <c r="X315"/>
  <c r="U315"/>
  <c r="Z315"/>
  <c r="W315"/>
  <c r="AT234"/>
  <c r="AR234"/>
  <c r="AO234"/>
  <c r="AS234"/>
  <c r="AP234"/>
  <c r="AQ234"/>
  <c r="AI322"/>
  <c r="AJ322"/>
  <c r="AE322"/>
  <c r="AH322"/>
  <c r="AF322"/>
  <c r="AG322"/>
  <c r="AS215"/>
  <c r="AO215"/>
  <c r="Z325"/>
  <c r="W325"/>
  <c r="U325"/>
  <c r="Y325"/>
  <c r="X325"/>
  <c r="V325"/>
  <c r="AJ275"/>
  <c r="AS271"/>
  <c r="V241"/>
  <c r="AS263"/>
  <c r="AQ324"/>
  <c r="AO324"/>
  <c r="AR324"/>
  <c r="AT324"/>
  <c r="AP324"/>
  <c r="AS324"/>
  <c r="AG275"/>
  <c r="AQ254"/>
  <c r="AE264"/>
  <c r="AH264"/>
  <c r="AI264"/>
  <c r="AF264"/>
  <c r="AJ264"/>
  <c r="AG264"/>
  <c r="AP243"/>
  <c r="AQ243"/>
  <c r="AR243"/>
  <c r="AO243"/>
  <c r="AS243"/>
  <c r="AT243"/>
  <c r="Y271"/>
  <c r="W271"/>
  <c r="AE217"/>
  <c r="AJ217"/>
  <c r="AF217"/>
  <c r="AI217"/>
  <c r="AE313"/>
  <c r="AG313"/>
  <c r="AJ313"/>
  <c r="AF313"/>
  <c r="AH313"/>
  <c r="AI313"/>
  <c r="X244"/>
  <c r="U244"/>
  <c r="Z244"/>
  <c r="Y244"/>
  <c r="W244"/>
  <c r="V244"/>
  <c r="AH275"/>
  <c r="AJ255"/>
  <c r="AF255"/>
  <c r="AG255"/>
  <c r="AH255"/>
  <c r="AE255"/>
  <c r="AI255"/>
  <c r="U220"/>
  <c r="V214"/>
  <c r="X220"/>
  <c r="Z241"/>
  <c r="AP279"/>
  <c r="U278"/>
  <c r="W278"/>
  <c r="AI208"/>
  <c r="AG208"/>
  <c r="AE208"/>
  <c r="AH208"/>
  <c r="AJ208"/>
  <c r="AF208"/>
  <c r="AP214"/>
  <c r="V220"/>
  <c r="Z201"/>
  <c r="AT222"/>
  <c r="AQ222"/>
  <c r="AP222"/>
  <c r="AO222"/>
  <c r="X248"/>
  <c r="W248"/>
  <c r="Z248"/>
  <c r="Y248"/>
  <c r="U248"/>
  <c r="V248"/>
  <c r="AG285"/>
  <c r="AE285"/>
  <c r="AF285"/>
  <c r="AJ285"/>
  <c r="AH285"/>
  <c r="AI285"/>
  <c r="AH280"/>
  <c r="AI280"/>
  <c r="AE280"/>
  <c r="AG280"/>
  <c r="AJ280"/>
  <c r="W280"/>
  <c r="U280"/>
  <c r="V280"/>
  <c r="X280"/>
  <c r="Z280"/>
  <c r="Y280"/>
  <c r="AD327"/>
  <c r="Y255"/>
  <c r="X255"/>
  <c r="V255"/>
  <c r="Z255"/>
  <c r="W255"/>
  <c r="U255"/>
  <c r="AO223"/>
  <c r="AR223"/>
  <c r="AT223"/>
  <c r="AP223"/>
  <c r="AS223"/>
  <c r="AQ223"/>
  <c r="W220"/>
  <c r="U241"/>
  <c r="AH239"/>
  <c r="AG239"/>
  <c r="AF239"/>
  <c r="AE239"/>
  <c r="AI239"/>
  <c r="AJ239"/>
  <c r="Z290"/>
  <c r="Y290"/>
  <c r="V290"/>
  <c r="U290"/>
  <c r="X290"/>
  <c r="W290"/>
  <c r="AT209"/>
  <c r="AR268"/>
  <c r="AQ268"/>
  <c r="AP268"/>
  <c r="AO268"/>
  <c r="AT268"/>
  <c r="AS268"/>
  <c r="U243"/>
  <c r="Y243"/>
  <c r="W243"/>
  <c r="X243"/>
  <c r="Z243"/>
  <c r="V243"/>
  <c r="Y237"/>
  <c r="U237"/>
  <c r="X237"/>
  <c r="W237"/>
  <c r="V237"/>
  <c r="Z237"/>
  <c r="AR260"/>
  <c r="AS260"/>
  <c r="AT260"/>
  <c r="AO260"/>
  <c r="AP260"/>
  <c r="AQ260"/>
  <c r="AH269"/>
  <c r="AE269"/>
  <c r="AF269"/>
  <c r="AJ269"/>
  <c r="AI269"/>
  <c r="AG269"/>
  <c r="V236"/>
  <c r="W236"/>
  <c r="Y236"/>
  <c r="X236"/>
  <c r="W239"/>
  <c r="Y239"/>
  <c r="X239"/>
  <c r="V239"/>
  <c r="U239"/>
  <c r="Z239"/>
  <c r="AS248"/>
  <c r="AR248"/>
  <c r="AQ248"/>
  <c r="AO248"/>
  <c r="AT248"/>
  <c r="AP248"/>
  <c r="AR287"/>
  <c r="AO287"/>
  <c r="AT287"/>
  <c r="AP287"/>
  <c r="AS287"/>
  <c r="AQ287"/>
  <c r="AG244"/>
  <c r="AH244"/>
  <c r="AE244"/>
  <c r="AI244"/>
  <c r="AF244"/>
  <c r="AJ244"/>
  <c r="AP246"/>
  <c r="AQ246"/>
  <c r="AS246"/>
  <c r="AT246"/>
  <c r="AO246"/>
  <c r="AR246"/>
  <c r="AS229"/>
  <c r="AR237"/>
  <c r="AS237"/>
  <c r="AT237"/>
  <c r="AP237"/>
  <c r="AO237"/>
  <c r="AQ237"/>
  <c r="AF260"/>
  <c r="AI260"/>
  <c r="AJ260"/>
  <c r="AH260"/>
  <c r="AE260"/>
  <c r="AG260"/>
  <c r="AG236"/>
  <c r="AI236"/>
  <c r="AE236"/>
  <c r="AH236"/>
  <c r="AJ236"/>
  <c r="AF236"/>
  <c r="AP257"/>
  <c r="AO257"/>
  <c r="AT257"/>
  <c r="AQ257"/>
  <c r="AS257"/>
  <c r="AR257"/>
  <c r="W283"/>
  <c r="X283"/>
  <c r="U283"/>
  <c r="V283"/>
  <c r="Z283"/>
  <c r="Y283"/>
  <c r="AT283"/>
  <c r="AO283"/>
  <c r="AS283"/>
  <c r="AQ283"/>
  <c r="AR283"/>
  <c r="AP283"/>
  <c r="X247"/>
  <c r="Z247"/>
  <c r="W247"/>
  <c r="Y247"/>
  <c r="V247"/>
  <c r="U247"/>
  <c r="AS203"/>
  <c r="AO203"/>
  <c r="AT203"/>
  <c r="AQ203"/>
  <c r="AP203"/>
  <c r="AR203"/>
  <c r="U287"/>
  <c r="V287"/>
  <c r="Z287"/>
  <c r="Y287"/>
  <c r="W287"/>
  <c r="X287"/>
  <c r="U257"/>
  <c r="Z257"/>
  <c r="V257"/>
  <c r="W257"/>
  <c r="X257"/>
  <c r="Y257"/>
  <c r="AF254"/>
  <c r="AJ254"/>
  <c r="AI254"/>
  <c r="AE254"/>
  <c r="AG254"/>
  <c r="AH254"/>
  <c r="AF210"/>
  <c r="AJ210"/>
  <c r="AH210"/>
  <c r="AE210"/>
  <c r="AG210"/>
  <c r="AI210"/>
  <c r="U261"/>
  <c r="Y261"/>
  <c r="Z261"/>
  <c r="X261"/>
  <c r="W261"/>
  <c r="V261"/>
  <c r="Z228"/>
  <c r="Y228"/>
  <c r="W228"/>
  <c r="U228"/>
  <c r="V228"/>
  <c r="X228"/>
  <c r="AE250"/>
  <c r="AI250"/>
  <c r="AJ250"/>
  <c r="AH250"/>
  <c r="AG250"/>
  <c r="AF250"/>
  <c r="V285"/>
  <c r="Z285"/>
  <c r="Y285"/>
  <c r="W285"/>
  <c r="U285"/>
  <c r="X285"/>
  <c r="AI241"/>
  <c r="AJ241"/>
  <c r="AG241"/>
  <c r="AE241"/>
  <c r="AF241"/>
  <c r="AH241"/>
  <c r="X245"/>
  <c r="W245"/>
  <c r="Y245"/>
  <c r="Z245"/>
  <c r="V245"/>
  <c r="U245"/>
  <c r="X225"/>
  <c r="W225"/>
  <c r="V225"/>
  <c r="U225"/>
  <c r="Y225"/>
  <c r="Z225"/>
  <c r="Z214"/>
  <c r="W214"/>
  <c r="AO214"/>
  <c r="U214"/>
  <c r="W201"/>
  <c r="Y201"/>
  <c r="X201"/>
  <c r="U201"/>
  <c r="AF275"/>
  <c r="AE275"/>
  <c r="L327"/>
  <c r="L328" s="1"/>
  <c r="D189" s="1"/>
  <c r="D483" i="3" s="1"/>
  <c r="AJ221" i="1"/>
  <c r="AF221"/>
  <c r="AH221"/>
  <c r="AE221"/>
  <c r="AG221"/>
  <c r="AI221"/>
  <c r="AQ226"/>
  <c r="AO226"/>
  <c r="AR226"/>
  <c r="AP226"/>
  <c r="AS226"/>
  <c r="AT226"/>
  <c r="V297"/>
  <c r="Z297"/>
  <c r="M327"/>
  <c r="M328" s="1"/>
  <c r="F189" s="1"/>
  <c r="E483" i="3" s="1"/>
  <c r="H349" i="1"/>
  <c r="D1002" i="3" s="1"/>
  <c r="E1002" s="1"/>
  <c r="F349" i="1"/>
  <c r="D1003" i="3" s="1"/>
  <c r="E1003" s="1"/>
  <c r="BO128" i="1"/>
  <c r="B332" i="3" s="1"/>
  <c r="AW327" i="1"/>
  <c r="AW328" s="1"/>
  <c r="D193" s="1"/>
  <c r="D487" i="3" s="1"/>
  <c r="BN128" i="1"/>
  <c r="B333" i="3" s="1"/>
  <c r="G1001"/>
  <c r="AY327" i="1"/>
  <c r="AY328" s="1"/>
  <c r="G193" s="1"/>
  <c r="F487" i="3" s="1"/>
  <c r="E1001"/>
  <c r="AS209" i="1"/>
  <c r="AQ209"/>
  <c r="AR269"/>
  <c r="AP269"/>
  <c r="AO269"/>
  <c r="AQ269"/>
  <c r="AT269"/>
  <c r="AS269"/>
  <c r="K327"/>
  <c r="K328" s="1"/>
  <c r="C189" s="1"/>
  <c r="C483" i="3" s="1"/>
  <c r="AR209" i="1"/>
  <c r="AR229"/>
  <c r="AO229"/>
  <c r="AT212"/>
  <c r="AQ212"/>
  <c r="AO212"/>
  <c r="AP212"/>
  <c r="AR212"/>
  <c r="AS212"/>
  <c r="AR214"/>
  <c r="AS214"/>
  <c r="AQ214"/>
  <c r="AO209"/>
  <c r="BA327"/>
  <c r="BA328" s="1"/>
  <c r="I193" s="1"/>
  <c r="H487" i="3" s="1"/>
  <c r="BQ128" i="1"/>
  <c r="B331" i="3" s="1"/>
  <c r="O327" i="1"/>
  <c r="O328" s="1"/>
  <c r="H189" s="1"/>
  <c r="G483" i="3" s="1"/>
  <c r="BP128" i="1"/>
  <c r="B330" i="3" s="1"/>
  <c r="AZ327" i="1"/>
  <c r="AZ328" s="1"/>
  <c r="H193" s="1"/>
  <c r="G487" i="3" s="1"/>
  <c r="G1000"/>
  <c r="P327" i="1"/>
  <c r="P328" s="1"/>
  <c r="I189" s="1"/>
  <c r="H483" i="3" s="1"/>
  <c r="AV327" i="1"/>
  <c r="AV328" s="1"/>
  <c r="C193" s="1"/>
  <c r="C487" i="3" s="1"/>
  <c r="AX327" i="1"/>
  <c r="AX328" s="1"/>
  <c r="F193" s="1"/>
  <c r="E487" i="3" s="1"/>
  <c r="AI216" i="1"/>
  <c r="AG216"/>
  <c r="AF216"/>
  <c r="AE216"/>
  <c r="AH216"/>
  <c r="AJ216"/>
  <c r="B197" i="3"/>
  <c r="B194"/>
  <c r="B196"/>
  <c r="B195"/>
  <c r="AH292" i="1"/>
  <c r="AG292"/>
  <c r="AI292"/>
  <c r="AE292"/>
  <c r="AJ292"/>
  <c r="AF292"/>
  <c r="N327"/>
  <c r="N328" s="1"/>
  <c r="G189" s="1"/>
  <c r="F483" i="3" s="1"/>
  <c r="X301" i="1"/>
  <c r="Z301"/>
  <c r="Y301"/>
  <c r="V301"/>
  <c r="W301"/>
  <c r="U301"/>
  <c r="W302"/>
  <c r="U302"/>
  <c r="Z302"/>
  <c r="Y302"/>
  <c r="X302"/>
  <c r="V302"/>
  <c r="AG302"/>
  <c r="AE302"/>
  <c r="AJ302"/>
  <c r="AI302"/>
  <c r="AF302"/>
  <c r="AH302"/>
  <c r="AR300"/>
  <c r="AS300"/>
  <c r="AN327"/>
  <c r="AO300"/>
  <c r="AQ300"/>
  <c r="AP300"/>
  <c r="AT300"/>
  <c r="Y294"/>
  <c r="W294"/>
  <c r="V294"/>
  <c r="X294"/>
  <c r="U294"/>
  <c r="Z294"/>
  <c r="X300"/>
  <c r="W300"/>
  <c r="Z300"/>
  <c r="Y300"/>
  <c r="V300"/>
  <c r="U300"/>
  <c r="V292"/>
  <c r="W292"/>
  <c r="Y292"/>
  <c r="X292"/>
  <c r="U292"/>
  <c r="Z292"/>
  <c r="T327"/>
  <c r="AT327" l="1"/>
  <c r="AT328" s="1"/>
  <c r="I192" s="1"/>
  <c r="H486" i="3" s="1"/>
  <c r="AP327" i="1"/>
  <c r="AP328" s="1"/>
  <c r="D192" s="1"/>
  <c r="D486" i="3" s="1"/>
  <c r="AO327" i="1"/>
  <c r="AO328" s="1"/>
  <c r="C192" s="1"/>
  <c r="C486" i="3" s="1"/>
  <c r="AH327" i="1"/>
  <c r="AH328" s="1"/>
  <c r="G191" s="1"/>
  <c r="F485" i="3" s="1"/>
  <c r="AR327" i="1"/>
  <c r="AR328" s="1"/>
  <c r="G192" s="1"/>
  <c r="F486" i="3" s="1"/>
  <c r="AQ327" i="1"/>
  <c r="AQ328" s="1"/>
  <c r="F192" s="1"/>
  <c r="E486" i="3" s="1"/>
  <c r="G1002"/>
  <c r="G1003"/>
  <c r="AS327" i="1"/>
  <c r="AS328" s="1"/>
  <c r="H192" s="1"/>
  <c r="G486" i="3" s="1"/>
  <c r="AF327" i="1"/>
  <c r="AF328" s="1"/>
  <c r="D191" s="1"/>
  <c r="D485" i="3" s="1"/>
  <c r="AE327" i="1"/>
  <c r="AE328" s="1"/>
  <c r="C191" s="1"/>
  <c r="C485" i="3" s="1"/>
  <c r="AG327" i="1"/>
  <c r="AG328" s="1"/>
  <c r="F191" s="1"/>
  <c r="E485" i="3" s="1"/>
  <c r="AJ327" i="1"/>
  <c r="AJ328" s="1"/>
  <c r="I191" s="1"/>
  <c r="H485" i="3" s="1"/>
  <c r="Y327" i="1"/>
  <c r="Y328" s="1"/>
  <c r="H190" s="1"/>
  <c r="G484" i="3" s="1"/>
  <c r="AI327" i="1"/>
  <c r="AI328" s="1"/>
  <c r="H191" s="1"/>
  <c r="G485" i="3" s="1"/>
  <c r="D196"/>
  <c r="G196"/>
  <c r="D195"/>
  <c r="G195"/>
  <c r="D197"/>
  <c r="G197"/>
  <c r="D194"/>
  <c r="G194"/>
  <c r="U327" i="1"/>
  <c r="U328" s="1"/>
  <c r="C190" s="1"/>
  <c r="C484" i="3" s="1"/>
  <c r="Z327" i="1"/>
  <c r="Z328" s="1"/>
  <c r="I190" s="1"/>
  <c r="H484" i="3" s="1"/>
  <c r="W327" i="1"/>
  <c r="W328" s="1"/>
  <c r="F190" s="1"/>
  <c r="E484" i="3" s="1"/>
  <c r="X327" i="1"/>
  <c r="X328" s="1"/>
  <c r="G190" s="1"/>
  <c r="F484" i="3" s="1"/>
  <c r="V327" i="1"/>
  <c r="V328" s="1"/>
  <c r="D190" s="1"/>
  <c r="D484" i="3" s="1"/>
</calcChain>
</file>

<file path=xl/comments1.xml><?xml version="1.0" encoding="utf-8"?>
<comments xmlns="http://schemas.openxmlformats.org/spreadsheetml/2006/main">
  <authors>
    <author>Paul</author>
  </authors>
  <commentList>
    <comment ref="E9" authorId="0">
      <text>
        <r>
          <rPr>
            <b/>
            <sz val="9"/>
            <color indexed="81"/>
            <rFont val="Tahoma"/>
            <charset val="1"/>
          </rPr>
          <t>Paul:</t>
        </r>
        <r>
          <rPr>
            <sz val="9"/>
            <color indexed="81"/>
            <rFont val="Tahoma"/>
            <charset val="1"/>
          </rPr>
          <t xml:space="preserve">
Dan used reward points to get the pp costs down significantly</t>
        </r>
      </text>
    </comment>
  </commentList>
</comments>
</file>

<file path=xl/sharedStrings.xml><?xml version="1.0" encoding="utf-8"?>
<sst xmlns="http://schemas.openxmlformats.org/spreadsheetml/2006/main" count="2820" uniqueCount="462">
  <si>
    <t>Yardage</t>
  </si>
  <si>
    <t>Par</t>
  </si>
  <si>
    <t>Hole #</t>
  </si>
  <si>
    <t>Course</t>
  </si>
  <si>
    <t>Paul</t>
  </si>
  <si>
    <t>Scott</t>
  </si>
  <si>
    <t>Dan</t>
  </si>
  <si>
    <t>Droz</t>
  </si>
  <si>
    <t>Glen Dornoch</t>
  </si>
  <si>
    <t>Willbrook</t>
  </si>
  <si>
    <t>TPC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</si>
  <si>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</si>
  <si>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</si>
  <si>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</si>
  <si>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</si>
  <si>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</si>
  <si>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</si>
  <si>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</si>
  <si>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</si>
  <si>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</si>
  <si>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</si>
  <si>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</si>
  <si>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</si>
  <si>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</si>
  <si>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</si>
  <si>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</si>
  <si>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</si>
  <si>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</si>
  <si>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</si>
  <si>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</si>
  <si>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</si>
  <si>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</si>
  <si>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</si>
  <si>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</si>
  <si>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</si>
  <si>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</si>
  <si>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</si>
  <si>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</si>
  <si>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Year 2000</t>
  </si>
  <si>
    <t>Year 1999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</si>
  <si>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</si>
  <si>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</si>
  <si>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</si>
  <si>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</si>
  <si>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</si>
  <si>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</si>
  <si>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</si>
  <si>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</si>
  <si>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</si>
  <si>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</si>
  <si>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</si>
  <si>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</si>
  <si>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</si>
  <si>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</si>
  <si>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</si>
  <si>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</si>
  <si>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</si>
  <si>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</si>
  <si>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Barefoot Fazio</t>
  </si>
  <si>
    <t>Barefoot Love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</si>
  <si>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</si>
  <si>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</si>
  <si>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</si>
  <si>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</si>
  <si>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</si>
  <si>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</si>
  <si>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</si>
  <si>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</si>
  <si>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</si>
  <si>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</si>
  <si>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</si>
  <si>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</si>
  <si>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</si>
  <si>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</si>
  <si>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</si>
  <si>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</si>
  <si>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</si>
  <si>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</si>
  <si>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</si>
  <si>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</si>
  <si>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</si>
  <si>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</si>
  <si>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</si>
  <si>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</si>
  <si>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</si>
  <si>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</si>
  <si>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</si>
  <si>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</si>
  <si>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</si>
  <si>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</si>
  <si>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</si>
  <si>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</si>
  <si>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</si>
  <si>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</si>
  <si>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</si>
  <si>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</si>
  <si>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</si>
  <si>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</si>
  <si>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Int'l World Tour</t>
  </si>
  <si>
    <t>The Pearl</t>
  </si>
  <si>
    <t>Grande Dunes</t>
  </si>
  <si>
    <t>0-200 Yards</t>
  </si>
  <si>
    <t>&gt;500 Yards</t>
  </si>
  <si>
    <t>Year 2001</t>
  </si>
  <si>
    <t>Barefoot Norman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</si>
  <si>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</si>
  <si>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</si>
  <si>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</si>
  <si>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</si>
  <si>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</si>
  <si>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</si>
  <si>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</si>
  <si>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</si>
  <si>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Man 'O War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</si>
  <si>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</si>
  <si>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</si>
  <si>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</si>
  <si>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</si>
  <si>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</si>
  <si>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</si>
  <si>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</si>
  <si>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</si>
  <si>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</si>
  <si>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</si>
  <si>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</si>
  <si>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</si>
  <si>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</si>
  <si>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</si>
  <si>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</si>
  <si>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For the 2001 Trip:</t>
  </si>
  <si>
    <t>For the 2000 Trip: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</si>
  <si>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</si>
  <si>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</si>
  <si>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</si>
  <si>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</si>
  <si>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</si>
  <si>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</si>
  <si>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</si>
  <si>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</si>
  <si>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</si>
  <si>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</si>
  <si>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Barefoot - Fazio</t>
  </si>
  <si>
    <t>Barefoot - Love</t>
  </si>
  <si>
    <t>True Blue Plantation</t>
  </si>
  <si>
    <t>PAR PROOF</t>
  </si>
  <si>
    <t>Year 2002</t>
  </si>
  <si>
    <t># of Times</t>
  </si>
  <si>
    <t>41</t>
  </si>
  <si>
    <t>40</t>
  </si>
  <si>
    <t>39</t>
  </si>
  <si>
    <t>59</t>
  </si>
  <si>
    <t>50</t>
  </si>
  <si>
    <t>52</t>
  </si>
  <si>
    <t>47</t>
  </si>
  <si>
    <t>Shaft Glen, Thistle</t>
  </si>
  <si>
    <t>Shaft Glen &amp; Carolina Nat'l</t>
  </si>
  <si>
    <t>For the 2002 Trip: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</si>
  <si>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</si>
  <si>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</si>
  <si>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</si>
  <si>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</si>
  <si>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</si>
  <si>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</si>
  <si>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</si>
  <si>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</si>
  <si>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</si>
  <si>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</si>
  <si>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Fairway Accuracy (9 Courses) - 2002</t>
  </si>
  <si>
    <t>Possible Fairways</t>
  </si>
  <si>
    <t># Hit</t>
  </si>
  <si>
    <t>%'s</t>
  </si>
  <si>
    <t>Greens in Regulation (9 Courses) - 2002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</si>
  <si>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</si>
  <si>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</si>
  <si>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Wizard</t>
  </si>
  <si>
    <t>Wizard/ Arrowhead</t>
  </si>
  <si>
    <t>Year 2003</t>
  </si>
  <si>
    <t>For the 2003 Trip:</t>
  </si>
  <si>
    <t>Fairway Accuracy (9 Courses) - 2003</t>
  </si>
  <si>
    <t>Greens in Regulation (9 Courses) - 2003</t>
  </si>
  <si>
    <t>Tidewater</t>
  </si>
  <si>
    <t>Diamond Back</t>
  </si>
  <si>
    <t>Tiger's Eye</t>
  </si>
  <si>
    <t>38</t>
  </si>
  <si>
    <t>43</t>
  </si>
  <si>
    <t>45</t>
  </si>
  <si>
    <t>53</t>
  </si>
  <si>
    <t>Putts - Paul</t>
  </si>
  <si>
    <t>Putts - Scott</t>
  </si>
  <si>
    <t>Putts - Dan</t>
  </si>
  <si>
    <t>Putts - Droz</t>
  </si>
  <si>
    <t>Total Putts (9 Courses) - 2003</t>
  </si>
  <si>
    <t>Total Putts</t>
  </si>
  <si>
    <t>Avg Per Hole</t>
  </si>
  <si>
    <t>Total 3 Putts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</si>
  <si>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</si>
  <si>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</si>
  <si>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</si>
  <si>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</si>
  <si>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</si>
  <si>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</si>
  <si>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</si>
  <si>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Prestwick &amp; Tiger's Eye</t>
  </si>
  <si>
    <t>Lowest Total</t>
  </si>
  <si>
    <t>Best &amp; Worst Rounds of Putts - 2003</t>
  </si>
  <si>
    <t>Highest Total</t>
  </si>
  <si>
    <t>Prestwick</t>
  </si>
  <si>
    <t>Year 2004</t>
  </si>
  <si>
    <t>Tidewater/Grande Dunes</t>
  </si>
  <si>
    <t>For the 2004 Trip:</t>
  </si>
  <si>
    <t>Best &amp; Worst Rounds of Putts - 2004</t>
  </si>
  <si>
    <t>International World Tour</t>
  </si>
  <si>
    <t>Wild Wing - Wood Stork</t>
  </si>
  <si>
    <t>Heritage Club</t>
  </si>
  <si>
    <t>Arrowhead</t>
  </si>
  <si>
    <t>Tidewater &amp; Sea Trail</t>
  </si>
  <si>
    <t>48</t>
  </si>
  <si>
    <t>Farmstead</t>
  </si>
  <si>
    <t>112</t>
  </si>
  <si>
    <t>57</t>
  </si>
  <si>
    <t>51</t>
  </si>
  <si>
    <t>Paul &amp; Scott</t>
  </si>
  <si>
    <t>Paul &amp; Droz</t>
  </si>
  <si>
    <t>Fairway Accuracy (8 Courses) - 2004</t>
  </si>
  <si>
    <t>Greens in Regulation (8 Courses) - 2004</t>
  </si>
  <si>
    <t>Total Putts (8 Courses) - 2004</t>
  </si>
  <si>
    <t>Total 3+ Putts</t>
  </si>
  <si>
    <t>International World Tour/Heritage Club</t>
  </si>
  <si>
    <t>Barefoot-Fazio/Barefoot-Love</t>
  </si>
  <si>
    <t>Pars By Course</t>
  </si>
  <si>
    <t>Angel's Trace - South</t>
  </si>
  <si>
    <t>Year 2005</t>
  </si>
  <si>
    <t>For the 2005 Trip:</t>
  </si>
  <si>
    <t>Fairway Accuracy (8 Courses) - 2005</t>
  </si>
  <si>
    <t>Greens in Regulation (8 Courses) - 2005</t>
  </si>
  <si>
    <t>Total Putts (8 Courses) - 2005</t>
  </si>
  <si>
    <t>Best &amp; Worst Rounds of Putts - 2005</t>
  </si>
  <si>
    <t>Average Score for all Courses - in total</t>
  </si>
  <si>
    <t>Average Score for all Courses for all Front Nines</t>
  </si>
  <si>
    <t xml:space="preserve">Average Score for all Courses for all Back Nines </t>
  </si>
  <si>
    <t>37</t>
  </si>
  <si>
    <t>Fazio, Rivers Edge</t>
  </si>
  <si>
    <t>96</t>
  </si>
  <si>
    <t>King's North</t>
  </si>
  <si>
    <t>49</t>
  </si>
  <si>
    <t>56</t>
  </si>
  <si>
    <t>Average Score on Hole # (best score in bold), averaged across all courses:</t>
  </si>
  <si>
    <t>Overall</t>
  </si>
  <si>
    <t>4 different courses</t>
  </si>
  <si>
    <t>Year 2006</t>
  </si>
  <si>
    <t>For the 2006 Trip:</t>
  </si>
  <si>
    <t>2005 Cart Partners &amp; Related Scores (i.e., Dan averages an 83.00 when riding with Droz):</t>
  </si>
  <si>
    <t>2004 Cart Partners &amp; Related Scores (i.e., Dan averages an 85.33 when riding with Droz):</t>
  </si>
  <si>
    <t>2003 Cart Partners &amp; Related Scores (i.e., Dan averages an 86.00 when riding with Droz):</t>
  </si>
  <si>
    <t>2002 Cart Partners &amp; Related Scores (i.e., Dan averages an 86.00 when riding with Droz):</t>
  </si>
  <si>
    <t>2001 Cart Partners &amp; Related Scores (i.e., Dan averages an 83.25 when riding with Droz):</t>
  </si>
  <si>
    <t>Fairway Accuracy (8 Courses) - 2006</t>
  </si>
  <si>
    <t>Greens in Regulation (8 Courses) - 2006</t>
  </si>
  <si>
    <t>Total Putts (8 Courses) - 2006</t>
  </si>
  <si>
    <t>Best &amp; Worst Rounds of Putts - 2006</t>
  </si>
  <si>
    <t>Caledonia</t>
  </si>
  <si>
    <t>Grande Dunes (AM)</t>
  </si>
  <si>
    <t>Grande Dunes (PM)</t>
  </si>
  <si>
    <t>Barefoot - Norman</t>
  </si>
  <si>
    <t>All Back Nines</t>
  </si>
  <si>
    <t>Total Scores</t>
  </si>
  <si>
    <t>54</t>
  </si>
  <si>
    <t>55</t>
  </si>
  <si>
    <t>2006 Cart Partners &amp; Related Scores (i.e., Dan averages an 88.25 when riding with Droz):</t>
  </si>
  <si>
    <t>Barefoot - Love &amp; Norman</t>
  </si>
  <si>
    <t>Calendonia &amp; Grande Dunes (PM)</t>
  </si>
  <si>
    <t>True Blue</t>
  </si>
  <si>
    <t>True Blue &amp; Grande Dunes (PM)</t>
  </si>
  <si>
    <t>GIR %'s</t>
  </si>
  <si>
    <t>GIR  - Opportunities</t>
  </si>
  <si>
    <t>Converted for Birdie</t>
  </si>
  <si>
    <t>Birdies</t>
  </si>
  <si>
    <t>Year 2007</t>
  </si>
  <si>
    <t>For the 2007 Trip:</t>
  </si>
  <si>
    <t>Fairway Accuracy (8 Courses) - 2007</t>
  </si>
  <si>
    <t>Greens in Regulation (8 Courses) - 2007</t>
  </si>
  <si>
    <t>Total Putts (8 Courses) - 2007</t>
  </si>
  <si>
    <t>Best &amp; Worst Rounds of Putts - 2007</t>
  </si>
  <si>
    <t>Crow Creek</t>
  </si>
  <si>
    <t>DNP</t>
  </si>
  <si>
    <t>44</t>
  </si>
  <si>
    <t>Litchfield, Glen Dornach, Wachesaw</t>
  </si>
  <si>
    <t>58</t>
  </si>
  <si>
    <t>Litchfield</t>
  </si>
  <si>
    <t>2007 Cart Partners &amp; Related Scores (i.e., Droz averages an 92.50 when riding with Scott):</t>
  </si>
  <si>
    <t>Year 2008</t>
  </si>
  <si>
    <t>N/A</t>
  </si>
  <si>
    <t>For the 2008 Trip:</t>
  </si>
  <si>
    <t>Fairway Accuracy (8 Courses) - 2008</t>
  </si>
  <si>
    <t>Greens in Regulation (8 Courses) - 2008</t>
  </si>
  <si>
    <t>Total Putts (8 Courses) - 2008</t>
  </si>
  <si>
    <t>Best &amp; Worst Rounds of Putts - 2008</t>
  </si>
  <si>
    <t>Shaftesbury Glen</t>
  </si>
  <si>
    <t>Leopard's Chase</t>
  </si>
  <si>
    <t>Droz &amp; Dan</t>
  </si>
  <si>
    <t>Paul &amp; Dan</t>
  </si>
  <si>
    <t>Droz &amp; Scott</t>
  </si>
  <si>
    <t>Barefoot Fazio (AM)</t>
  </si>
  <si>
    <t>Sandpiper Bay</t>
  </si>
  <si>
    <t>Sandpiper Bay &amp; Tidewater</t>
  </si>
  <si>
    <t>Grande Dunes, Tidewater &amp; Barefoot Fazio (AM)</t>
  </si>
  <si>
    <t>Package</t>
  </si>
  <si>
    <t>Year 2009</t>
  </si>
  <si>
    <t>For the 2009 Trip:</t>
  </si>
  <si>
    <t>Wicked Stick</t>
  </si>
  <si>
    <t>Fairway Accuracy (8 Courses) - 2009</t>
  </si>
  <si>
    <t>Greens in Regulation (8 Courses) - 2009</t>
  </si>
  <si>
    <t>Total Putts (8 Courses) - 2009</t>
  </si>
  <si>
    <t>Best &amp; Worst Rounds of Putts - 2009</t>
  </si>
  <si>
    <t>Wicked Stick / Pine Lakes</t>
  </si>
  <si>
    <t>Dunes Club</t>
  </si>
  <si>
    <t>2009 Cart Partners &amp; Related Scores (i.e., Dan averages an 88.67 when riding with Droz):</t>
  </si>
  <si>
    <t>2008 Cart Partners &amp; Related Scores (i.e., Dan averages an 92.50 when riding with Scott):</t>
  </si>
  <si>
    <t>Caledonia/Pine Lakes</t>
  </si>
  <si>
    <t>Year 2010</t>
  </si>
  <si>
    <t>For the 2010 Trip:</t>
  </si>
  <si>
    <t>Fairway Accuracy (8 Courses) - 2010</t>
  </si>
  <si>
    <t>Greens in Regulation (8 Courses) - 2010</t>
  </si>
  <si>
    <t>Total Putts (8 Courses) - 2010</t>
  </si>
  <si>
    <t>Best &amp; Worst Rounds of Putts - 2010</t>
  </si>
  <si>
    <t>Myrtlewood - Palmetto Course</t>
  </si>
  <si>
    <t>Farmstead Golf Links</t>
  </si>
  <si>
    <t>Average Score for all Courses in AM (or only course played during day)</t>
  </si>
  <si>
    <t>Barefoot Fazio - AM</t>
  </si>
  <si>
    <t>Myrtlewood &amp; Fazio - AM</t>
  </si>
  <si>
    <t>Barefoot Fazio - PM</t>
  </si>
  <si>
    <t>Barefoot Love - PM</t>
  </si>
  <si>
    <t>Dan &amp; Scott</t>
  </si>
  <si>
    <t>Myrtlewood - Palmetto</t>
  </si>
  <si>
    <t>Year 2011</t>
  </si>
  <si>
    <t>For the 2011 Trip:</t>
  </si>
  <si>
    <t>2010 Cart Partners &amp; Related Scores (i.e., Dan averages an 91 when riding with Droz):</t>
  </si>
  <si>
    <t>Fairway Accuracy (8 Courses) - 2011</t>
  </si>
  <si>
    <t>Greens in Regulation (8 Courses) - 2011</t>
  </si>
  <si>
    <t>Total Putts (8 Courses) - 2011</t>
  </si>
  <si>
    <t>Best &amp; Worst Rounds of Putts - 2011</t>
  </si>
  <si>
    <t>Cape Fear National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</si>
  <si>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</si>
  <si>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</si>
  <si>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</si>
  <si>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</si>
  <si>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</si>
  <si>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Grande Dunes Members Course</t>
  </si>
  <si>
    <t>Barefoot Love (2); Tidewater</t>
  </si>
  <si>
    <t>Grande Dunes Members</t>
  </si>
  <si>
    <t>2011 Cart Partners &amp; Related Scores (i.e., Dan averages an 91.5 when riding with Droz):</t>
  </si>
  <si>
    <t>Barefoot Fazio - PM, Tidewater</t>
  </si>
  <si>
    <t>Year 2012</t>
  </si>
  <si>
    <t>For the 2012 Trip:</t>
  </si>
  <si>
    <t>Fairway Accuracy (8 Courses) - 2012</t>
  </si>
  <si>
    <t>Greens in Regulation (8 Courses) - 2012</t>
  </si>
  <si>
    <t>Total Putts (8 Courses) - 2012</t>
  </si>
  <si>
    <t>Best &amp; Worst Rounds of Putts - 2012</t>
  </si>
  <si>
    <t>Pine Lakes</t>
  </si>
  <si>
    <t>Grande Dunes, Fazio, Crow Creek</t>
  </si>
  <si>
    <t>2012 Cart Partners &amp; Related Scores (i.e., Dan averages an 85.5 when riding with Droz):</t>
  </si>
  <si>
    <t>Pine Lakes / Barefoot Love</t>
  </si>
  <si>
    <t>King's North / Barefoot Love</t>
  </si>
  <si>
    <t>Grande Dunes/Crow Creek</t>
  </si>
  <si>
    <t>Year 2013</t>
  </si>
  <si>
    <t>For the 2013 Trip:</t>
  </si>
  <si>
    <t>Fairway Accuracy (8 Courses) - 2013</t>
  </si>
  <si>
    <t>Greens in Regulation (8 Courses) - 2013</t>
  </si>
  <si>
    <t>Total Putts (8 Courses) - 2013</t>
  </si>
  <si>
    <t>Best &amp; Worst Rounds of Putts - 2013</t>
  </si>
  <si>
    <t>Long Bay</t>
  </si>
  <si>
    <t>Rivers Edge</t>
  </si>
  <si>
    <t>Barefoot Dye</t>
  </si>
  <si>
    <t>Rivers Edge &amp; Barefoot Fazio</t>
  </si>
  <si>
    <t>Rivers Edge &amp; Bald Head Island</t>
  </si>
  <si>
    <t>Bald Head Island</t>
  </si>
  <si>
    <t>Long Bay / Barefoot Dye</t>
  </si>
  <si>
    <t>Barefoot Love/Barefoot Fazio</t>
  </si>
  <si>
    <t>Rivers Edge/Bald Head Island</t>
  </si>
  <si>
    <t>2013 Cart Partners &amp; Related Scores (i.e., Dan averages an 94.50 when riding with Droz):</t>
  </si>
  <si>
    <t>Year 2014</t>
  </si>
  <si>
    <t>For the 2014 Trip:</t>
  </si>
  <si>
    <t>Fairway Accuracy (8 Courses) - 2014</t>
  </si>
  <si>
    <t>Greens in Regulation (8 Courses) - 2014</t>
  </si>
  <si>
    <t>Total Putts (8 Courses) - 2014</t>
  </si>
  <si>
    <t>Best &amp; Worst Rounds of Putts - 2014</t>
  </si>
  <si>
    <t>Founders Club</t>
  </si>
  <si>
    <t>Fairway - Paul</t>
  </si>
  <si>
    <t>Fairway - Scott</t>
  </si>
  <si>
    <t>Fairway - Dan</t>
  </si>
  <si>
    <t>Fairway - Droz</t>
  </si>
  <si>
    <t>Fairways PROOF (compared to above)</t>
  </si>
  <si>
    <t>Founders Club &amp; Barefoot Love</t>
  </si>
  <si>
    <t>Leopard's Chase &amp; Love</t>
  </si>
  <si>
    <t>Highest Scores on a Hole:</t>
  </si>
  <si>
    <t>2014 Cart Partners &amp; Related Scores (i.e., Dan averages an 91.75 when riding with Droz):</t>
  </si>
  <si>
    <t>Year 2015</t>
  </si>
  <si>
    <t>For the 2015 Trip:</t>
  </si>
  <si>
    <t>Fairway Accuracy (8 Courses) - 2015</t>
  </si>
  <si>
    <t>Greens in Regulation (8 Courses) - 2015</t>
  </si>
  <si>
    <t>Total Putts (8 Courses) - 2015</t>
  </si>
  <si>
    <t>Best &amp; Worst Rounds of Putts - 2015</t>
  </si>
  <si>
    <t>Birdies By Course</t>
  </si>
  <si>
    <t>GIR PROOF (compared to above)</t>
  </si>
  <si>
    <t>Front 9 (started on hole #10)</t>
  </si>
  <si>
    <t>Wachesaw/Grande Dunes</t>
  </si>
  <si>
    <t>Arrowhead/Barefoot Love</t>
  </si>
  <si>
    <t>Wachesaw Plantation</t>
  </si>
  <si>
    <t>11 (Par 4)</t>
  </si>
  <si>
    <t>2015 Cart Partners &amp; Related Scores (i.e., Dan averages an 100.50 when riding with Droz):</t>
  </si>
  <si>
    <t>Barefoot Fazio/World Tour</t>
  </si>
  <si>
    <t>2016 Courses Played:</t>
  </si>
  <si>
    <t>Year 2016</t>
  </si>
  <si>
    <t>Fri 5/20/16 - Rio Secco</t>
  </si>
  <si>
    <t>Sat 5/21/16 - Reflection Bay</t>
  </si>
  <si>
    <t>Sun 5/22/16 AM - Paiute Golf Resort - Wolf Course</t>
  </si>
  <si>
    <t>Sun 5/22/16 PM - Paiute Golf Resort - Snow Mountain Course</t>
  </si>
  <si>
    <t>Mon 5/23/16 - Wolf Creek</t>
  </si>
  <si>
    <t>Tues 5/24/16 - Coyote Springs (AM)</t>
  </si>
  <si>
    <t>Tues 5/24/16 - Coyote Springs (PM)</t>
  </si>
  <si>
    <t>Free Replay</t>
  </si>
  <si>
    <t>Free Replay/Lunch</t>
  </si>
  <si>
    <t>VIP Golf Services (7 Rounds Above)</t>
  </si>
  <si>
    <t>Las Vegas Flamingo Hotel &amp; Casino-Per Person</t>
  </si>
  <si>
    <t>Avg Price Paid Per Course, includes Flamingo Accomodations</t>
  </si>
  <si>
    <t>For the 2016 Trip:</t>
  </si>
  <si>
    <t>2016 CART PARTNERS</t>
  </si>
  <si>
    <t>2016 Cart Partners &amp; Related Scores (i.e., Dan averages an 100.50 when riding with Droz):</t>
  </si>
  <si>
    <t>Fairway Accuracy (7 Courses) - 2016</t>
  </si>
  <si>
    <t>Greens in Regulation (7 Courses) - 2016</t>
  </si>
  <si>
    <t>Total Putts (7 Courses) - 2016</t>
  </si>
  <si>
    <t>Best &amp; Worst Rounds of Putts - 2016</t>
  </si>
  <si>
    <t>Rio Secco</t>
  </si>
  <si>
    <t>Rio Secco (started on hole #10)</t>
  </si>
  <si>
    <t>Reflection Bay</t>
  </si>
  <si>
    <t>Reflection Bay (started on hole #10)</t>
  </si>
  <si>
    <t>Paiute Golf Resort - Wolf Course</t>
  </si>
  <si>
    <t>Paiute Golf Resort - Snow Mountain</t>
  </si>
  <si>
    <t>Wolf Creek</t>
  </si>
  <si>
    <t>Coyote Springs (AM)</t>
  </si>
  <si>
    <t>Coyote Springs (PM)</t>
  </si>
  <si>
    <t>(Rio Secco, Reflection Bay, Paiute Wolf, Paiute Snow, Wolf Creek)</t>
  </si>
  <si>
    <t>(Paiute Wolf, Paiute Snow, Wolf Creek)</t>
  </si>
  <si>
    <t>(Reflection Bay, Paiute Snow, Coyote Springs AM)</t>
  </si>
  <si>
    <t>(Rio Secco, Paiute Wolf, Coyote Springs AM)</t>
  </si>
  <si>
    <t>Paiute Golf - Snow Mountain</t>
  </si>
  <si>
    <t>Rio Secco - Back 9</t>
  </si>
  <si>
    <t>Coyote Springs (PM) - Front 9</t>
  </si>
  <si>
    <t>Refl Bay Front 9/Pauite Snow Back 9</t>
  </si>
  <si>
    <t>Paiute Snow - Front 9</t>
  </si>
  <si>
    <t>Paiute Wolf</t>
  </si>
  <si>
    <t>Rio Secco - Front 9</t>
  </si>
  <si>
    <t>Reflection Bay - Back 9</t>
  </si>
  <si>
    <t>Wolf Creek - Front 9</t>
  </si>
  <si>
    <t>4 (Par 3)</t>
  </si>
  <si>
    <t>15 (Par 4)</t>
  </si>
  <si>
    <t>17 (Par 5)</t>
  </si>
  <si>
    <t>16 (Par 5)</t>
  </si>
  <si>
    <t>8 (Par 3)</t>
  </si>
  <si>
    <t>Number of Times that Each Person Outright Beat The Others on Holes (reads from left to right… i.e., Paul Beat Scott 33 times)</t>
  </si>
  <si>
    <t>Paiute Wolf/Paiute Snow</t>
  </si>
  <si>
    <t>Rio Secco/Reflection Bay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</si>
</sst>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 applyBorder="1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0" fontId="0" fillId="2" borderId="0" xfId="0" quotePrefix="1" applyFill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2" fontId="0" fillId="2" borderId="0" xfId="0" applyNumberFormat="1" applyFill="1" applyBorder="1"/>
    <xf numFmtId="37" fontId="0" fillId="2" borderId="0" xfId="0" applyNumberForma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9" fontId="0" fillId="2" borderId="0" xfId="0" applyNumberFormat="1" applyFill="1" applyBorder="1"/>
    <xf numFmtId="16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37" fontId="0" fillId="2" borderId="0" xfId="0" applyNumberFormat="1" applyFill="1"/>
    <xf numFmtId="39" fontId="0" fillId="2" borderId="0" xfId="0" applyNumberFormat="1" applyFill="1" applyBorder="1" applyAlignment="1">
      <alignment horizontal="center"/>
    </xf>
    <xf numFmtId="39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37" fontId="0" fillId="3" borderId="2" xfId="0" applyNumberFormat="1" applyFill="1" applyBorder="1"/>
    <xf numFmtId="37" fontId="0" fillId="3" borderId="3" xfId="0" applyNumberFormat="1" applyFill="1" applyBorder="1"/>
    <xf numFmtId="37" fontId="0" fillId="3" borderId="4" xfId="0" applyNumberFormat="1" applyFill="1" applyBorder="1"/>
    <xf numFmtId="37" fontId="0" fillId="3" borderId="5" xfId="0" applyNumberFormat="1" applyFill="1" applyBorder="1"/>
    <xf numFmtId="37" fontId="0" fillId="3" borderId="0" xfId="0" applyNumberFormat="1" applyFill="1" applyBorder="1"/>
    <xf numFmtId="164" fontId="0" fillId="3" borderId="0" xfId="0" applyNumberFormat="1" applyFill="1" applyBorder="1"/>
    <xf numFmtId="39" fontId="0" fillId="3" borderId="0" xfId="0" applyNumberFormat="1" applyFill="1" applyBorder="1"/>
    <xf numFmtId="37" fontId="0" fillId="3" borderId="6" xfId="0" applyNumberFormat="1" applyFill="1" applyBorder="1"/>
    <xf numFmtId="37" fontId="0" fillId="3" borderId="7" xfId="0" applyNumberFormat="1" applyFill="1" applyBorder="1"/>
    <xf numFmtId="37" fontId="0" fillId="3" borderId="8" xfId="0" applyNumberFormat="1" applyFill="1" applyBorder="1"/>
    <xf numFmtId="37" fontId="0" fillId="3" borderId="9" xfId="0" applyNumberForma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4" fontId="0" fillId="2" borderId="0" xfId="0" applyNumberFormat="1" applyFill="1" applyBorder="1"/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37" fontId="0" fillId="0" borderId="0" xfId="0" applyNumberFormat="1" applyAlignment="1">
      <alignment horizontal="center" vertical="top" wrapText="1" shrinkToFit="1"/>
    </xf>
    <xf numFmtId="0" fontId="2" fillId="2" borderId="0" xfId="0" applyFont="1" applyFill="1" applyBorder="1" applyAlignment="1">
      <alignment horizontal="center"/>
    </xf>
    <xf numFmtId="167" fontId="0" fillId="0" borderId="0" xfId="3" applyNumberFormat="1" applyFont="1"/>
    <xf numFmtId="39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44" fontId="0" fillId="2" borderId="1" xfId="0" applyNumberFormat="1" applyFill="1" applyBorder="1"/>
    <xf numFmtId="0" fontId="0" fillId="2" borderId="0" xfId="0" applyFill="1" applyBorder="1" applyAlignment="1">
      <alignment horizontal="left" indent="2"/>
    </xf>
    <xf numFmtId="37" fontId="7" fillId="0" borderId="0" xfId="0" applyNumberFormat="1" applyFont="1"/>
    <xf numFmtId="49" fontId="6" fillId="2" borderId="0" xfId="1" applyNumberFormat="1" applyFont="1" applyFill="1" applyBorder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0" fontId="8" fillId="2" borderId="0" xfId="0" applyFont="1" applyFill="1" applyBorder="1"/>
    <xf numFmtId="49" fontId="8" fillId="2" borderId="0" xfId="0" quotePrefix="1" applyNumberFormat="1" applyFont="1" applyFill="1" applyBorder="1"/>
    <xf numFmtId="37" fontId="0" fillId="2" borderId="0" xfId="0" applyNumberForma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37" fontId="6" fillId="2" borderId="0" xfId="0" applyNumberFormat="1" applyFont="1" applyFill="1"/>
    <xf numFmtId="166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39" fontId="6" fillId="2" borderId="0" xfId="0" applyNumberFormat="1" applyFont="1" applyFill="1" applyBorder="1" applyAlignment="1">
      <alignment horizontal="center"/>
    </xf>
    <xf numFmtId="167" fontId="6" fillId="2" borderId="0" xfId="3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0" fontId="9" fillId="2" borderId="0" xfId="0" applyFont="1" applyFill="1" applyBorder="1"/>
    <xf numFmtId="0" fontId="10" fillId="2" borderId="0" xfId="0" applyFont="1" applyFill="1" applyBorder="1"/>
    <xf numFmtId="0" fontId="9" fillId="2" borderId="0" xfId="0" applyFont="1" applyFill="1" applyBorder="1" applyAlignment="1">
      <alignment horizontal="left"/>
    </xf>
    <xf numFmtId="37" fontId="4" fillId="2" borderId="0" xfId="0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43" fontId="6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37" fontId="8" fillId="2" borderId="0" xfId="0" applyNumberFormat="1" applyFont="1" applyFill="1" applyBorder="1" applyAlignment="1">
      <alignment horizontal="right"/>
    </xf>
    <xf numFmtId="37" fontId="3" fillId="0" borderId="0" xfId="0" applyNumberFormat="1" applyFont="1"/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/>
    <xf numFmtId="39" fontId="1" fillId="2" borderId="0" xfId="1" applyNumberFormat="1" applyFill="1" applyBorder="1" applyAlignment="1">
      <alignment horizontal="center"/>
    </xf>
    <xf numFmtId="49" fontId="1" fillId="2" borderId="0" xfId="1" applyNumberFormat="1" applyFill="1" applyBorder="1" applyAlignment="1">
      <alignment horizontal="center"/>
    </xf>
    <xf numFmtId="10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/>
    <xf numFmtId="43" fontId="1" fillId="2" borderId="0" xfId="1" applyNumberFormat="1" applyFill="1" applyBorder="1" applyAlignment="1">
      <alignment horizontal="center"/>
    </xf>
    <xf numFmtId="37" fontId="4" fillId="0" borderId="0" xfId="0" applyNumberFormat="1" applyFont="1"/>
    <xf numFmtId="0" fontId="12" fillId="2" borderId="0" xfId="0" applyFont="1" applyFill="1" applyBorder="1" applyAlignment="1">
      <alignment horizontal="center"/>
    </xf>
    <xf numFmtId="167" fontId="0" fillId="2" borderId="0" xfId="3" applyNumberFormat="1" applyFont="1" applyFill="1" applyBorder="1" applyAlignment="1">
      <alignment horizontal="center"/>
    </xf>
    <xf numFmtId="0" fontId="12" fillId="2" borderId="0" xfId="0" applyFont="1" applyFill="1" applyBorder="1"/>
    <xf numFmtId="0" fontId="1" fillId="2" borderId="0" xfId="0" applyFont="1" applyFill="1" applyBorder="1"/>
    <xf numFmtId="10" fontId="0" fillId="2" borderId="0" xfId="3" applyNumberFormat="1" applyFont="1" applyFill="1" applyBorder="1"/>
    <xf numFmtId="37" fontId="0" fillId="0" borderId="0" xfId="0" applyNumberFormat="1" applyAlignment="1">
      <alignment horizontal="right"/>
    </xf>
    <xf numFmtId="2" fontId="2" fillId="2" borderId="0" xfId="0" applyNumberFormat="1" applyFont="1" applyFill="1" applyBorder="1" applyAlignment="1">
      <alignment horizontal="center"/>
    </xf>
    <xf numFmtId="44" fontId="1" fillId="2" borderId="0" xfId="2" applyFill="1" applyBorder="1" applyAlignment="1">
      <alignment horizontal="right"/>
    </xf>
    <xf numFmtId="0" fontId="0" fillId="4" borderId="0" xfId="0" applyFill="1" applyBorder="1"/>
    <xf numFmtId="0" fontId="9" fillId="4" borderId="0" xfId="0" applyFont="1" applyFill="1" applyBorder="1"/>
    <xf numFmtId="0" fontId="12" fillId="4" borderId="0" xfId="0" applyFont="1" applyFill="1" applyBorder="1"/>
    <xf numFmtId="0" fontId="4" fillId="4" borderId="0" xfId="0" applyFont="1" applyFill="1" applyBorder="1"/>
    <xf numFmtId="49" fontId="4" fillId="4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39" fontId="2" fillId="4" borderId="0" xfId="0" applyNumberFormat="1" applyFont="1" applyFill="1" applyBorder="1" applyAlignment="1">
      <alignment horizontal="center"/>
    </xf>
    <xf numFmtId="39" fontId="4" fillId="4" borderId="0" xfId="0" applyNumberFormat="1" applyFont="1" applyFill="1" applyBorder="1" applyAlignment="1">
      <alignment horizontal="center"/>
    </xf>
    <xf numFmtId="0" fontId="10" fillId="4" borderId="0" xfId="0" applyFont="1" applyFill="1" applyBorder="1"/>
    <xf numFmtId="37" fontId="3" fillId="0" borderId="0" xfId="0" applyNumberFormat="1" applyFont="1" applyFill="1" applyAlignment="1">
      <alignment horizontal="left" indent="1"/>
    </xf>
    <xf numFmtId="37" fontId="1" fillId="2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37" fontId="0" fillId="4" borderId="0" xfId="0" applyNumberFormat="1" applyFill="1" applyBorder="1"/>
    <xf numFmtId="39" fontId="0" fillId="4" borderId="0" xfId="0" applyNumberFormat="1" applyFill="1" applyBorder="1"/>
    <xf numFmtId="39" fontId="1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4" borderId="0" xfId="0" applyFont="1" applyFill="1" applyBorder="1"/>
    <xf numFmtId="37" fontId="1" fillId="0" borderId="0" xfId="0" applyNumberFormat="1" applyFont="1"/>
    <xf numFmtId="37" fontId="2" fillId="0" borderId="0" xfId="0" applyNumberFormat="1" applyFont="1" applyAlignment="1">
      <alignment horizontal="center" vertical="center" wrapText="1"/>
    </xf>
    <xf numFmtId="0" fontId="0" fillId="0" borderId="0" xfId="0" applyFill="1" applyBorder="1"/>
    <xf numFmtId="0" fontId="6" fillId="4" borderId="0" xfId="0" applyFont="1" applyFill="1" applyBorder="1" applyAlignment="1">
      <alignment horizontal="center"/>
    </xf>
    <xf numFmtId="37" fontId="3" fillId="5" borderId="0" xfId="0" applyNumberFormat="1" applyFont="1" applyFill="1" applyAlignment="1">
      <alignment horizontal="left" indent="1"/>
    </xf>
    <xf numFmtId="43" fontId="1" fillId="4" borderId="0" xfId="1" applyNumberFormat="1" applyFill="1" applyBorder="1" applyAlignment="1">
      <alignment horizontal="center"/>
    </xf>
    <xf numFmtId="0" fontId="8" fillId="4" borderId="0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9" fontId="0" fillId="4" borderId="0" xfId="0" applyNumberFormat="1" applyFill="1" applyBorder="1" applyAlignment="1">
      <alignment horizontal="center"/>
    </xf>
    <xf numFmtId="49" fontId="8" fillId="4" borderId="0" xfId="0" applyNumberFormat="1" applyFont="1" applyFill="1" applyBorder="1"/>
    <xf numFmtId="37" fontId="0" fillId="4" borderId="0" xfId="0" applyNumberForma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7" fontId="2" fillId="3" borderId="10" xfId="0" applyNumberFormat="1" applyFont="1" applyFill="1" applyBorder="1" applyAlignment="1">
      <alignment horizontal="center"/>
    </xf>
    <xf numFmtId="37" fontId="2" fillId="3" borderId="11" xfId="0" applyNumberFormat="1" applyFont="1" applyFill="1" applyBorder="1" applyAlignment="1">
      <alignment horizontal="center"/>
    </xf>
    <xf numFmtId="37" fontId="2" fillId="3" borderId="12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C350"/>
  <sheetViews>
    <sheetView zoomScale="85" workbookViewId="0">
      <pane xSplit="9" ySplit="1" topLeftCell="J2" activePane="bottomRight" state="frozen"/>
      <selection pane="topRight" activeCell="I1" sqref="I1"/>
      <selection pane="bottomLeft" activeCell="A2" sqref="A2"/>
      <selection pane="bottomRight" activeCell="J2" sqref="J2"/>
    </sheetView>
  </sheetViews>
  <sheetFormatPr defaultRowHeight="12.75"/>
  <cols>
    <col min="1" max="1" width="23.28515625" style="3" customWidth="1"/>
    <col min="2" max="75" width="9.140625" style="3"/>
    <col min="76" max="76" width="10.85546875" style="3" customWidth="1"/>
    <col min="77" max="77" width="9" style="3" customWidth="1"/>
    <col min="78" max="78" width="10.85546875" style="3" bestFit="1" customWidth="1"/>
    <col min="79" max="79" width="10.42578125" style="3" bestFit="1" customWidth="1"/>
    <col min="80" max="80" width="11" style="3" bestFit="1" customWidth="1"/>
    <col min="81" max="81" width="9.140625" style="3"/>
    <col min="82" max="82" width="10.85546875" style="3" customWidth="1"/>
    <col min="83" max="87" width="9.140625" style="3"/>
    <col min="88" max="88" width="10.28515625" style="3" customWidth="1"/>
    <col min="89" max="98" width="9.140625" style="3"/>
    <col min="99" max="99" width="9.5703125" style="3" bestFit="1" customWidth="1"/>
    <col min="100" max="102" width="10" style="3" customWidth="1"/>
    <col min="103" max="16384" width="9.140625" style="3"/>
  </cols>
  <sheetData>
    <row r="1" spans="1:107" ht="76.5">
      <c r="A1" s="2" t="s">
        <v>3</v>
      </c>
      <c r="B1" s="2" t="s">
        <v>2</v>
      </c>
      <c r="C1" s="2" t="s">
        <v>0</v>
      </c>
      <c r="D1" s="2" t="s">
        <v>1</v>
      </c>
      <c r="E1" s="2" t="s">
        <v>97</v>
      </c>
      <c r="F1" s="2" t="s">
        <v>4</v>
      </c>
      <c r="G1" s="2" t="s">
        <v>5</v>
      </c>
      <c r="H1" s="2" t="s">
        <v>6</v>
      </c>
      <c r="I1" s="2" t="s">
        <v>7</v>
      </c>
      <c r="L1" s="7" t="s">
        <v>13</v>
      </c>
      <c r="M1" s="7" t="s">
        <v>14</v>
      </c>
      <c r="N1" s="7" t="s">
        <v>15</v>
      </c>
      <c r="O1" s="7" t="s">
        <v>16</v>
      </c>
      <c r="Q1" s="7" t="s">
        <v>19</v>
      </c>
      <c r="R1" s="7" t="s">
        <v>20</v>
      </c>
      <c r="S1" s="7" t="s">
        <v>21</v>
      </c>
      <c r="T1" s="7" t="s">
        <v>22</v>
      </c>
      <c r="V1" s="7" t="s">
        <v>23</v>
      </c>
      <c r="W1" s="7" t="s">
        <v>24</v>
      </c>
      <c r="X1" s="7" t="s">
        <v>25</v>
      </c>
      <c r="Y1" s="7" t="s">
        <v>26</v>
      </c>
      <c r="AA1" s="7" t="s">
        <v>29</v>
      </c>
      <c r="AB1" s="7" t="s">
        <v>30</v>
      </c>
      <c r="AC1" s="7" t="s">
        <v>31</v>
      </c>
      <c r="AD1" s="7" t="s">
        <v>32</v>
      </c>
      <c r="AF1" s="7" t="s">
        <v>34</v>
      </c>
      <c r="AG1" s="7" t="s">
        <v>35</v>
      </c>
      <c r="AH1" s="7" t="s">
        <v>36</v>
      </c>
      <c r="AI1" s="7" t="s">
        <v>37</v>
      </c>
      <c r="AK1" s="7" t="s">
        <v>41</v>
      </c>
      <c r="AL1" s="7" t="s">
        <v>42</v>
      </c>
      <c r="AM1" s="7" t="s">
        <v>43</v>
      </c>
      <c r="AN1" s="7" t="s">
        <v>44</v>
      </c>
      <c r="AP1" s="7" t="s">
        <v>47</v>
      </c>
      <c r="AQ1" s="7" t="s">
        <v>48</v>
      </c>
      <c r="AR1" s="7" t="s">
        <v>49</v>
      </c>
      <c r="AS1" s="7" t="s">
        <v>46</v>
      </c>
      <c r="AU1" s="7" t="s">
        <v>50</v>
      </c>
      <c r="AV1" s="7" t="s">
        <v>51</v>
      </c>
      <c r="AW1" s="7" t="s">
        <v>52</v>
      </c>
      <c r="AX1" s="7" t="s">
        <v>53</v>
      </c>
      <c r="AZ1" s="7" t="s">
        <v>64</v>
      </c>
      <c r="BA1" s="7" t="s">
        <v>65</v>
      </c>
      <c r="BB1" s="7" t="s">
        <v>66</v>
      </c>
      <c r="BC1" s="7" t="s">
        <v>67</v>
      </c>
      <c r="BD1" s="7" t="s">
        <v>68</v>
      </c>
      <c r="BE1" s="7" t="s">
        <v>69</v>
      </c>
      <c r="BF1" s="7" t="s">
        <v>70</v>
      </c>
      <c r="BG1" s="7" t="s">
        <v>71</v>
      </c>
      <c r="BH1" s="7" t="s">
        <v>72</v>
      </c>
      <c r="BI1" s="7" t="s">
        <v>73</v>
      </c>
      <c r="BJ1" s="7" t="s">
        <v>74</v>
      </c>
      <c r="BK1" s="7" t="s">
        <v>75</v>
      </c>
      <c r="BM1" s="7" t="s">
        <v>77</v>
      </c>
      <c r="BN1" s="7" t="s">
        <v>78</v>
      </c>
      <c r="BO1" s="7" t="s">
        <v>79</v>
      </c>
      <c r="BP1" s="7" t="s">
        <v>80</v>
      </c>
      <c r="BQ1" s="7" t="s">
        <v>81</v>
      </c>
      <c r="BS1" s="40" t="s">
        <v>109</v>
      </c>
      <c r="BT1" s="40" t="s">
        <v>110</v>
      </c>
      <c r="BU1" s="40" t="s">
        <v>111</v>
      </c>
      <c r="BV1" s="40" t="s">
        <v>112</v>
      </c>
      <c r="BX1" s="7" t="s">
        <v>118</v>
      </c>
      <c r="BY1" s="7" t="s">
        <v>114</v>
      </c>
      <c r="BZ1" s="7" t="s">
        <v>115</v>
      </c>
      <c r="CA1" s="7" t="s">
        <v>116</v>
      </c>
      <c r="CB1" s="7" t="s">
        <v>117</v>
      </c>
      <c r="CD1" s="7" t="s">
        <v>119</v>
      </c>
      <c r="CE1" s="7" t="s">
        <v>120</v>
      </c>
      <c r="CF1" s="7" t="s">
        <v>121</v>
      </c>
      <c r="CG1" s="7" t="s">
        <v>122</v>
      </c>
      <c r="CH1" s="7" t="s">
        <v>123</v>
      </c>
      <c r="CJ1" s="7" t="s">
        <v>124</v>
      </c>
      <c r="CK1" s="7" t="s">
        <v>125</v>
      </c>
      <c r="CL1" s="7" t="s">
        <v>126</v>
      </c>
      <c r="CM1" s="7" t="s">
        <v>127</v>
      </c>
      <c r="CN1" s="7" t="s">
        <v>128</v>
      </c>
      <c r="CP1" s="69" t="s">
        <v>187</v>
      </c>
      <c r="CQ1" s="69" t="s">
        <v>188</v>
      </c>
      <c r="CR1" s="69" t="s">
        <v>189</v>
      </c>
      <c r="CS1" s="69" t="s">
        <v>190</v>
      </c>
      <c r="CU1" s="115" t="s">
        <v>342</v>
      </c>
      <c r="CV1" s="115" t="s">
        <v>343</v>
      </c>
      <c r="CW1" s="115" t="s">
        <v>344</v>
      </c>
      <c r="CX1" s="115" t="s">
        <v>345</v>
      </c>
      <c r="CZ1" s="69" t="s">
        <v>387</v>
      </c>
      <c r="DA1" s="69" t="s">
        <v>388</v>
      </c>
      <c r="DB1" s="69" t="s">
        <v>389</v>
      </c>
      <c r="DC1" s="69" t="s">
        <v>390</v>
      </c>
    </row>
    <row r="2" spans="1:107">
      <c r="A2" s="114" t="s">
        <v>432</v>
      </c>
      <c r="B2" s="3">
        <v>1</v>
      </c>
      <c r="C2" s="3">
        <v>379</v>
      </c>
      <c r="D2" s="3">
        <v>4</v>
      </c>
      <c r="E2" s="3">
        <v>15</v>
      </c>
      <c r="F2" s="3">
        <v>5</v>
      </c>
      <c r="G2" s="3">
        <v>5</v>
      </c>
      <c r="H2" s="3">
        <v>5</v>
      </c>
      <c r="I2" s="3">
        <v>5</v>
      </c>
      <c r="J2" s="3">
        <v>1</v>
      </c>
      <c r="L2" s="3">
        <f t="shared" ref="L2:L33" si="0">IF(F2=$D2,1,0)</f>
        <v>0</v>
      </c>
      <c r="M2" s="3">
        <f t="shared" ref="M2:M37" si="1">IF(G2=$D2,1,0)</f>
        <v>0</v>
      </c>
      <c r="N2" s="3">
        <f t="shared" ref="N2:N37" si="2">IF(H2=$D2,1,0)</f>
        <v>0</v>
      </c>
      <c r="O2" s="3">
        <f t="shared" ref="O2:O37" si="3">IF(I2=$D2,1,0)</f>
        <v>0</v>
      </c>
      <c r="Q2" s="3">
        <f>IF(F2&lt;$D2,1,0)</f>
        <v>0</v>
      </c>
      <c r="R2" s="3">
        <f>IF(G2&lt;$D2,1,0)</f>
        <v>0</v>
      </c>
      <c r="S2" s="3">
        <f>IF(H2&lt;$D2,1,0)</f>
        <v>0</v>
      </c>
      <c r="T2" s="3">
        <f>IF(I2&lt;$D2,1,0)</f>
        <v>0</v>
      </c>
      <c r="V2" s="3">
        <f>IF(F2-1=$D2,1,0)</f>
        <v>1</v>
      </c>
      <c r="W2" s="3">
        <f>IF(G2-1=$D2,1,0)</f>
        <v>1</v>
      </c>
      <c r="X2" s="3">
        <f>IF(H2-1=$D2,1,0)</f>
        <v>1</v>
      </c>
      <c r="Y2" s="3">
        <f>IF(I2-1=$D2,1,0)</f>
        <v>1</v>
      </c>
      <c r="AA2" s="3">
        <f>IF(F2-2=$D2,1,0)</f>
        <v>0</v>
      </c>
      <c r="AB2" s="3">
        <f>IF(G2-2=$D2,1,0)</f>
        <v>0</v>
      </c>
      <c r="AC2" s="3">
        <f>IF(H2-2=$D2,1,0)</f>
        <v>0</v>
      </c>
      <c r="AD2" s="3">
        <f>IF(I2-2=$D2,1,0)</f>
        <v>0</v>
      </c>
      <c r="AF2" s="3">
        <f>IF(F2-3=$D2,1,0)</f>
        <v>0</v>
      </c>
      <c r="AG2" s="3">
        <f>IF(G2-3=$D2,1,0)</f>
        <v>0</v>
      </c>
      <c r="AH2" s="3">
        <f>IF(H2-3=$D2,1,0)</f>
        <v>0</v>
      </c>
      <c r="AI2" s="3">
        <f>IF(I2-3=$D2,1,0)</f>
        <v>0</v>
      </c>
      <c r="AK2" s="3">
        <f>IF(F2-4=$D2,1,0)</f>
        <v>0</v>
      </c>
      <c r="AL2" s="3">
        <f>IF(G2-4=$D2,1,0)</f>
        <v>0</v>
      </c>
      <c r="AM2" s="3">
        <f>IF(H2-4=$D2,1,0)</f>
        <v>0</v>
      </c>
      <c r="AN2" s="3">
        <f>IF(I2-4=$D2,1,0)</f>
        <v>0</v>
      </c>
      <c r="AP2" s="3">
        <f>IF(F2-5=$D2,1,0)</f>
        <v>0</v>
      </c>
      <c r="AQ2" s="3">
        <f>IF(G2-5=$D2,1,0)</f>
        <v>0</v>
      </c>
      <c r="AR2" s="3">
        <f>IF(H2-5=$D2,1,0)</f>
        <v>0</v>
      </c>
      <c r="AS2" s="3">
        <f>IF(I2-5=$D2,1,0)</f>
        <v>0</v>
      </c>
      <c r="AU2" s="3">
        <f>IF(F2-6=$D2,1,0)</f>
        <v>0</v>
      </c>
      <c r="AV2" s="3">
        <f t="shared" ref="AV2:AV66" si="4">IF(G2-6=$D2,1,0)</f>
        <v>0</v>
      </c>
      <c r="AW2" s="3">
        <f>IF(H2-6=$D2,1,0)</f>
        <v>0</v>
      </c>
      <c r="AX2" s="3">
        <f>IF(I2-6=$D2,1,0)</f>
        <v>0</v>
      </c>
      <c r="AZ2" s="3">
        <f t="shared" ref="AZ2:AZ37" si="5">IF(F2&lt;G2,1,0)</f>
        <v>0</v>
      </c>
      <c r="BA2" s="3">
        <f t="shared" ref="BA2:BA37" si="6">IF(F2&lt;H2,1,0)</f>
        <v>0</v>
      </c>
      <c r="BB2" s="3">
        <f t="shared" ref="BB2:BB37" si="7">IF(F2&lt;I2,1,0)</f>
        <v>0</v>
      </c>
      <c r="BC2" s="3">
        <f t="shared" ref="BC2:BC37" si="8">IF(G2&lt;F2,1,0)</f>
        <v>0</v>
      </c>
      <c r="BD2" s="3">
        <f t="shared" ref="BD2:BD37" si="9">IF(G2&lt;H2,1,0)</f>
        <v>0</v>
      </c>
      <c r="BE2" s="3">
        <f t="shared" ref="BE2:BE37" si="10">IF(G2&lt;I2,1,0)</f>
        <v>0</v>
      </c>
      <c r="BF2" s="3">
        <f t="shared" ref="BF2:BF37" si="11">IF(H2&lt;F2,1,0)</f>
        <v>0</v>
      </c>
      <c r="BG2" s="3">
        <f t="shared" ref="BG2:BG37" si="12">IF(H2&lt;G2,1,0)</f>
        <v>0</v>
      </c>
      <c r="BH2" s="3">
        <f t="shared" ref="BH2:BH37" si="13">IF(H2&lt;I2,1,0)</f>
        <v>0</v>
      </c>
      <c r="BI2" s="3">
        <f t="shared" ref="BI2:BI37" si="14">IF(I2&lt;F2,1,0)</f>
        <v>0</v>
      </c>
      <c r="BJ2" s="3">
        <f t="shared" ref="BJ2:BJ37" si="15">IF(I2&lt;G2,1,0)</f>
        <v>0</v>
      </c>
      <c r="BK2" s="3">
        <f t="shared" ref="BK2:BK37" si="16">IF(I2&lt;H2,1,0)</f>
        <v>0</v>
      </c>
      <c r="BM2" s="15">
        <f>IF(SUM(AZ2:BB2)=3,"Paul",IF(SUM(BC2:BE2)=3,"Scott",IF(SUM(BF2:BH2)=3,"Dan",IF(SUM(BI2:BK2)=3,"Droz",0))))</f>
        <v>0</v>
      </c>
      <c r="BN2" s="3">
        <f t="shared" ref="BN2:BN65" si="17">IF($BM2="Paul",1,0)</f>
        <v>0</v>
      </c>
      <c r="BO2" s="3">
        <f t="shared" ref="BO2:BO65" si="18">IF($BM2="Scott",1,0)</f>
        <v>0</v>
      </c>
      <c r="BP2" s="3">
        <f t="shared" ref="BP2:BP65" si="19">IF($BM2="Dan",1,0)</f>
        <v>0</v>
      </c>
      <c r="BQ2" s="3">
        <f t="shared" ref="BQ2:BQ65" si="20">IF($BM2="Droz",1,0)</f>
        <v>0</v>
      </c>
      <c r="BS2" s="3">
        <f>IF(F2&gt;=($D2*2),1,0)</f>
        <v>0</v>
      </c>
      <c r="BT2" s="3">
        <f>IF(G2&gt;=($D2*2),1,0)</f>
        <v>0</v>
      </c>
      <c r="BU2" s="3">
        <f>IF(H2&gt;=($D2*2),1,0)</f>
        <v>0</v>
      </c>
      <c r="BV2" s="3">
        <f>IF(I2&gt;=($D2*2),1,0)</f>
        <v>0</v>
      </c>
      <c r="BX2" s="3">
        <f>IF($D2=3,1,0)</f>
        <v>0</v>
      </c>
      <c r="BY2" s="3" t="str">
        <f>IF($D2=3,F2,"N/A")</f>
        <v>N/A</v>
      </c>
      <c r="BZ2" s="3" t="str">
        <f>IF($D2=3,G2,"N/A")</f>
        <v>N/A</v>
      </c>
      <c r="CA2" s="3" t="str">
        <f>IF($D2=3,H2,"N/A")</f>
        <v>N/A</v>
      </c>
      <c r="CB2" s="3" t="str">
        <f>IF($D2=3,I2,"N/A")</f>
        <v>N/A</v>
      </c>
      <c r="CD2" s="3">
        <f>IF($D2=4,1,0)</f>
        <v>1</v>
      </c>
      <c r="CE2" s="3">
        <f>IF($D2=4,F2,"N/A")</f>
        <v>5</v>
      </c>
      <c r="CF2" s="3">
        <f>IF($D2=4,G2,"N/A")</f>
        <v>5</v>
      </c>
      <c r="CG2" s="3">
        <f>IF($D2=4,H2,"N/A")</f>
        <v>5</v>
      </c>
      <c r="CH2" s="3">
        <f>IF($D2=4,I2,"N/A")</f>
        <v>5</v>
      </c>
      <c r="CJ2" s="3">
        <f t="shared" ref="CJ2:CJ65" si="21">IF($D2=5,1,0)</f>
        <v>0</v>
      </c>
      <c r="CK2" s="3" t="str">
        <f>IF($D2=5,F2,"N/A")</f>
        <v>N/A</v>
      </c>
      <c r="CL2" s="3" t="str">
        <f>IF($D2=5,G2,"N/A")</f>
        <v>N/A</v>
      </c>
      <c r="CM2" s="3" t="str">
        <f>IF($D2=5,H2,"N/A")</f>
        <v>N/A</v>
      </c>
      <c r="CN2" s="3" t="str">
        <f>IF($D2=5,I2,"N/A")</f>
        <v>N/A</v>
      </c>
      <c r="CP2" s="3">
        <v>1</v>
      </c>
      <c r="CQ2" s="3">
        <v>2</v>
      </c>
      <c r="CR2" s="3">
        <v>2</v>
      </c>
      <c r="CS2" s="3">
        <v>1</v>
      </c>
      <c r="CU2" s="3">
        <f>IF((F2-CP2&lt;=$D2-2),1,0)</f>
        <v>0</v>
      </c>
      <c r="CV2" s="3">
        <f>IF((G2-CQ2&lt;=$D2-2),1,0)</f>
        <v>0</v>
      </c>
      <c r="CW2" s="3">
        <f>IF((H2-CR2&lt;=$D2-2),1,0)</f>
        <v>0</v>
      </c>
      <c r="CX2" s="3">
        <f>IF((I2-CS2&lt;=$D2-2),1,0)</f>
        <v>0</v>
      </c>
      <c r="CZ2" s="3">
        <v>0</v>
      </c>
      <c r="DA2" s="3">
        <v>0</v>
      </c>
      <c r="DB2" s="3">
        <v>0</v>
      </c>
      <c r="DC2" s="3">
        <v>0</v>
      </c>
    </row>
    <row r="3" spans="1:107">
      <c r="A3" s="114" t="s">
        <v>432</v>
      </c>
      <c r="B3" s="3">
        <v>2</v>
      </c>
      <c r="C3" s="3">
        <v>436</v>
      </c>
      <c r="D3" s="3">
        <v>4</v>
      </c>
      <c r="E3" s="3">
        <v>1</v>
      </c>
      <c r="F3" s="3">
        <v>5</v>
      </c>
      <c r="G3" s="3">
        <v>5</v>
      </c>
      <c r="H3" s="3">
        <v>5</v>
      </c>
      <c r="I3" s="3">
        <v>5</v>
      </c>
      <c r="J3" s="3">
        <v>1</v>
      </c>
      <c r="L3" s="3">
        <f t="shared" si="0"/>
        <v>0</v>
      </c>
      <c r="M3" s="3">
        <f t="shared" si="1"/>
        <v>0</v>
      </c>
      <c r="N3" s="3">
        <f t="shared" si="2"/>
        <v>0</v>
      </c>
      <c r="O3" s="3">
        <f t="shared" si="3"/>
        <v>0</v>
      </c>
      <c r="Q3" s="3">
        <f t="shared" ref="Q3:Q66" si="22">IF(F3&lt;$D3,1,0)</f>
        <v>0</v>
      </c>
      <c r="R3" s="3">
        <f t="shared" ref="R3:R66" si="23">IF(G3&lt;$D3,1,0)</f>
        <v>0</v>
      </c>
      <c r="S3" s="3">
        <f t="shared" ref="S3:S66" si="24">IF(H3&lt;$D3,1,0)</f>
        <v>0</v>
      </c>
      <c r="T3" s="3">
        <f t="shared" ref="T3:T66" si="25">IF(I3&lt;$D3,1,0)</f>
        <v>0</v>
      </c>
      <c r="V3" s="3">
        <f t="shared" ref="V3:V66" si="26">IF(F3-1=$D3,1,0)</f>
        <v>1</v>
      </c>
      <c r="W3" s="3">
        <f t="shared" ref="W3:W66" si="27">IF(G3-1=$D3,1,0)</f>
        <v>1</v>
      </c>
      <c r="X3" s="3">
        <f t="shared" ref="X3:X66" si="28">IF(H3-1=$D3,1,0)</f>
        <v>1</v>
      </c>
      <c r="Y3" s="3">
        <f t="shared" ref="Y3:Y66" si="29">IF(I3-1=$D3,1,0)</f>
        <v>1</v>
      </c>
      <c r="AA3" s="3">
        <f t="shared" ref="AA3:AA66" si="30">IF(F3-2=$D3,1,0)</f>
        <v>0</v>
      </c>
      <c r="AB3" s="3">
        <f t="shared" ref="AB3:AB66" si="31">IF(G3-2=$D3,1,0)</f>
        <v>0</v>
      </c>
      <c r="AC3" s="3">
        <f t="shared" ref="AC3:AC66" si="32">IF(H3-2=$D3,1,0)</f>
        <v>0</v>
      </c>
      <c r="AD3" s="3">
        <f t="shared" ref="AD3:AD66" si="33">IF(I3-2=$D3,1,0)</f>
        <v>0</v>
      </c>
      <c r="AF3" s="3">
        <f t="shared" ref="AF3:AF66" si="34">IF(F3-3=$D3,1,0)</f>
        <v>0</v>
      </c>
      <c r="AG3" s="3">
        <f t="shared" ref="AG3:AG66" si="35">IF(G3-3=$D3,1,0)</f>
        <v>0</v>
      </c>
      <c r="AH3" s="3">
        <f t="shared" ref="AH3:AH66" si="36">IF(H3-3=$D3,1,0)</f>
        <v>0</v>
      </c>
      <c r="AI3" s="3">
        <f t="shared" ref="AI3:AI66" si="37">IF(I3-3=$D3,1,0)</f>
        <v>0</v>
      </c>
      <c r="AK3" s="3">
        <f t="shared" ref="AK3:AK66" si="38">IF(F3-4=$D3,1,0)</f>
        <v>0</v>
      </c>
      <c r="AL3" s="3">
        <f t="shared" ref="AL3:AL66" si="39">IF(G3-4=$D3,1,0)</f>
        <v>0</v>
      </c>
      <c r="AM3" s="3">
        <f t="shared" ref="AM3:AM66" si="40">IF(H3-4=$D3,1,0)</f>
        <v>0</v>
      </c>
      <c r="AN3" s="3">
        <f t="shared" ref="AN3:AN66" si="41">IF(I3-4=$D3,1,0)</f>
        <v>0</v>
      </c>
      <c r="AP3" s="3">
        <f t="shared" ref="AP3:AP66" si="42">IF(F3-5=$D3,1,0)</f>
        <v>0</v>
      </c>
      <c r="AQ3" s="3">
        <f t="shared" ref="AQ3:AQ66" si="43">IF(G3-5=$D3,1,0)</f>
        <v>0</v>
      </c>
      <c r="AR3" s="3">
        <f t="shared" ref="AR3:AR66" si="44">IF(H3-5=$D3,1,0)</f>
        <v>0</v>
      </c>
      <c r="AS3" s="3">
        <f t="shared" ref="AS3:AS66" si="45">IF(I3-5=$D3,1,0)</f>
        <v>0</v>
      </c>
      <c r="AU3" s="3">
        <f t="shared" ref="AU3:AU66" si="46">IF(F3-6=$D3,1,0)</f>
        <v>0</v>
      </c>
      <c r="AV3" s="3">
        <f t="shared" si="4"/>
        <v>0</v>
      </c>
      <c r="AW3" s="3">
        <f t="shared" ref="AW3:AW66" si="47">IF(H3-6=$D3,1,0)</f>
        <v>0</v>
      </c>
      <c r="AX3" s="3">
        <f t="shared" ref="AX3:AX66" si="48">IF(I3-6=$D3,1,0)</f>
        <v>0</v>
      </c>
      <c r="AZ3" s="3">
        <f t="shared" si="5"/>
        <v>0</v>
      </c>
      <c r="BA3" s="3">
        <f t="shared" si="6"/>
        <v>0</v>
      </c>
      <c r="BB3" s="3">
        <f t="shared" si="7"/>
        <v>0</v>
      </c>
      <c r="BC3" s="3">
        <f t="shared" si="8"/>
        <v>0</v>
      </c>
      <c r="BD3" s="3">
        <f t="shared" si="9"/>
        <v>0</v>
      </c>
      <c r="BE3" s="3">
        <f t="shared" si="10"/>
        <v>0</v>
      </c>
      <c r="BF3" s="3">
        <f t="shared" si="11"/>
        <v>0</v>
      </c>
      <c r="BG3" s="3">
        <f t="shared" si="12"/>
        <v>0</v>
      </c>
      <c r="BH3" s="3">
        <f t="shared" si="13"/>
        <v>0</v>
      </c>
      <c r="BI3" s="3">
        <f t="shared" si="14"/>
        <v>0</v>
      </c>
      <c r="BJ3" s="3">
        <f t="shared" si="15"/>
        <v>0</v>
      </c>
      <c r="BK3" s="3">
        <f t="shared" si="16"/>
        <v>0</v>
      </c>
      <c r="BM3" s="15">
        <f t="shared" ref="BM3:BM66" si="49">IF(SUM(AZ3:BB3)=3,"Paul",IF(SUM(BC3:BE3)=3,"Scott",IF(SUM(BF3:BH3)=3,"Dan",IF(SUM(BI3:BK3)=3,"Droz",0))))</f>
        <v>0</v>
      </c>
      <c r="BN3" s="3">
        <f t="shared" si="17"/>
        <v>0</v>
      </c>
      <c r="BO3" s="3">
        <f t="shared" si="18"/>
        <v>0</v>
      </c>
      <c r="BP3" s="3">
        <f t="shared" si="19"/>
        <v>0</v>
      </c>
      <c r="BQ3" s="3">
        <f t="shared" si="20"/>
        <v>0</v>
      </c>
      <c r="BS3" s="3">
        <f t="shared" ref="BS3:BS37" si="50">IF(F3&gt;=($D3*2),1,0)</f>
        <v>0</v>
      </c>
      <c r="BT3" s="3">
        <f t="shared" ref="BT3:BT66" si="51">IF(G3&gt;=($D3*2),1,0)</f>
        <v>0</v>
      </c>
      <c r="BU3" s="3">
        <f t="shared" ref="BU3:BU66" si="52">IF(H3&gt;=($D3*2),1,0)</f>
        <v>0</v>
      </c>
      <c r="BV3" s="3">
        <f t="shared" ref="BV3:BV66" si="53">IF(I3&gt;=($D3*2),1,0)</f>
        <v>0</v>
      </c>
      <c r="BX3" s="3">
        <f t="shared" ref="BX3:BX66" si="54">IF($D3=3,1,0)</f>
        <v>0</v>
      </c>
      <c r="BY3" s="3" t="str">
        <f t="shared" ref="BY3:BY37" si="55">IF($D3=3,F3,"N/A")</f>
        <v>N/A</v>
      </c>
      <c r="BZ3" s="3" t="str">
        <f t="shared" ref="BZ3:BZ66" si="56">IF($D3=3,G3,"N/A")</f>
        <v>N/A</v>
      </c>
      <c r="CA3" s="3" t="str">
        <f t="shared" ref="CA3:CA66" si="57">IF($D3=3,H3,"N/A")</f>
        <v>N/A</v>
      </c>
      <c r="CB3" s="3" t="str">
        <f t="shared" ref="CB3:CB66" si="58">IF($D3=3,I3,"N/A")</f>
        <v>N/A</v>
      </c>
      <c r="CD3" s="3">
        <f t="shared" ref="CD3:CD66" si="59">IF($D3=4,1,0)</f>
        <v>1</v>
      </c>
      <c r="CE3" s="3">
        <f t="shared" ref="CE3:CE37" si="60">IF($D3=4,F3,"N/A")</f>
        <v>5</v>
      </c>
      <c r="CF3" s="3">
        <f t="shared" ref="CF3:CF66" si="61">IF($D3=4,G3,"N/A")</f>
        <v>5</v>
      </c>
      <c r="CG3" s="3">
        <f t="shared" ref="CG3:CG66" si="62">IF($D3=4,H3,"N/A")</f>
        <v>5</v>
      </c>
      <c r="CH3" s="3">
        <f t="shared" ref="CH3:CH66" si="63">IF($D3=4,I3,"N/A")</f>
        <v>5</v>
      </c>
      <c r="CJ3" s="3">
        <f t="shared" si="21"/>
        <v>0</v>
      </c>
      <c r="CK3" s="3" t="str">
        <f t="shared" ref="CK3:CK37" si="64">IF($D3=5,F3,"N/A")</f>
        <v>N/A</v>
      </c>
      <c r="CL3" s="3" t="str">
        <f t="shared" ref="CL3:CL66" si="65">IF($D3=5,G3,"N/A")</f>
        <v>N/A</v>
      </c>
      <c r="CM3" s="3" t="str">
        <f t="shared" ref="CM3:CM66" si="66">IF($D3=5,H3,"N/A")</f>
        <v>N/A</v>
      </c>
      <c r="CN3" s="3" t="str">
        <f t="shared" ref="CN3:CN66" si="67">IF($D3=5,I3,"N/A")</f>
        <v>N/A</v>
      </c>
      <c r="CP3" s="3">
        <v>2</v>
      </c>
      <c r="CQ3" s="3">
        <v>3</v>
      </c>
      <c r="CR3" s="3">
        <v>1</v>
      </c>
      <c r="CS3" s="3">
        <v>1</v>
      </c>
      <c r="CU3" s="3">
        <f t="shared" ref="CU3:CU66" si="68">IF((F3-CP3&lt;=$D3-2),1,0)</f>
        <v>0</v>
      </c>
      <c r="CV3" s="3">
        <f t="shared" ref="CV3:CV66" si="69">IF((G3-CQ3&lt;=$D3-2),1,0)</f>
        <v>1</v>
      </c>
      <c r="CW3" s="3">
        <f t="shared" ref="CW3:CW66" si="70">IF((H3-CR3&lt;=$D3-2),1,0)</f>
        <v>0</v>
      </c>
      <c r="CX3" s="3">
        <f t="shared" ref="CX3:CX66" si="71">IF((I3-CS3&lt;=$D3-2),1,0)</f>
        <v>0</v>
      </c>
      <c r="CZ3" s="3">
        <v>0</v>
      </c>
      <c r="DA3" s="3">
        <v>1</v>
      </c>
      <c r="DB3" s="3">
        <v>0</v>
      </c>
      <c r="DC3" s="3">
        <v>0</v>
      </c>
    </row>
    <row r="4" spans="1:107">
      <c r="A4" s="114" t="s">
        <v>432</v>
      </c>
      <c r="B4" s="3">
        <v>3</v>
      </c>
      <c r="C4" s="3">
        <v>139</v>
      </c>
      <c r="D4" s="3">
        <v>3</v>
      </c>
      <c r="E4" s="3">
        <v>13</v>
      </c>
      <c r="F4" s="3">
        <v>5</v>
      </c>
      <c r="G4" s="3">
        <v>6</v>
      </c>
      <c r="H4" s="3">
        <v>4</v>
      </c>
      <c r="I4" s="3">
        <v>4</v>
      </c>
      <c r="J4" s="3">
        <v>1</v>
      </c>
      <c r="L4" s="3">
        <f t="shared" si="0"/>
        <v>0</v>
      </c>
      <c r="M4" s="3">
        <f t="shared" si="1"/>
        <v>0</v>
      </c>
      <c r="N4" s="3">
        <f t="shared" si="2"/>
        <v>0</v>
      </c>
      <c r="O4" s="3">
        <f t="shared" si="3"/>
        <v>0</v>
      </c>
      <c r="Q4" s="3">
        <f t="shared" si="22"/>
        <v>0</v>
      </c>
      <c r="R4" s="3">
        <f t="shared" si="23"/>
        <v>0</v>
      </c>
      <c r="S4" s="3">
        <f t="shared" si="24"/>
        <v>0</v>
      </c>
      <c r="T4" s="3">
        <f t="shared" si="25"/>
        <v>0</v>
      </c>
      <c r="V4" s="3">
        <f t="shared" si="26"/>
        <v>0</v>
      </c>
      <c r="W4" s="3">
        <f t="shared" si="27"/>
        <v>0</v>
      </c>
      <c r="X4" s="3">
        <f t="shared" si="28"/>
        <v>1</v>
      </c>
      <c r="Y4" s="3">
        <f t="shared" si="29"/>
        <v>1</v>
      </c>
      <c r="AA4" s="3">
        <f t="shared" si="30"/>
        <v>1</v>
      </c>
      <c r="AB4" s="3">
        <f t="shared" si="31"/>
        <v>0</v>
      </c>
      <c r="AC4" s="3">
        <f t="shared" si="32"/>
        <v>0</v>
      </c>
      <c r="AD4" s="3">
        <f t="shared" si="33"/>
        <v>0</v>
      </c>
      <c r="AF4" s="3">
        <f t="shared" si="34"/>
        <v>0</v>
      </c>
      <c r="AG4" s="3">
        <f t="shared" si="35"/>
        <v>1</v>
      </c>
      <c r="AH4" s="3">
        <f t="shared" si="36"/>
        <v>0</v>
      </c>
      <c r="AI4" s="3">
        <f t="shared" si="37"/>
        <v>0</v>
      </c>
      <c r="AK4" s="3">
        <f t="shared" si="38"/>
        <v>0</v>
      </c>
      <c r="AL4" s="3">
        <f t="shared" si="39"/>
        <v>0</v>
      </c>
      <c r="AM4" s="3">
        <f t="shared" si="40"/>
        <v>0</v>
      </c>
      <c r="AN4" s="3">
        <f t="shared" si="41"/>
        <v>0</v>
      </c>
      <c r="AP4" s="3">
        <f t="shared" si="42"/>
        <v>0</v>
      </c>
      <c r="AQ4" s="3">
        <f t="shared" si="43"/>
        <v>0</v>
      </c>
      <c r="AR4" s="3">
        <f t="shared" si="44"/>
        <v>0</v>
      </c>
      <c r="AS4" s="3">
        <f t="shared" si="45"/>
        <v>0</v>
      </c>
      <c r="AU4" s="3">
        <f t="shared" si="46"/>
        <v>0</v>
      </c>
      <c r="AV4" s="3">
        <f t="shared" si="4"/>
        <v>0</v>
      </c>
      <c r="AW4" s="3">
        <f t="shared" si="47"/>
        <v>0</v>
      </c>
      <c r="AX4" s="3">
        <f t="shared" si="48"/>
        <v>0</v>
      </c>
      <c r="AZ4" s="3">
        <f t="shared" si="5"/>
        <v>1</v>
      </c>
      <c r="BA4" s="3">
        <f t="shared" si="6"/>
        <v>0</v>
      </c>
      <c r="BB4" s="3">
        <f t="shared" si="7"/>
        <v>0</v>
      </c>
      <c r="BC4" s="3">
        <f t="shared" si="8"/>
        <v>0</v>
      </c>
      <c r="BD4" s="3">
        <f t="shared" si="9"/>
        <v>0</v>
      </c>
      <c r="BE4" s="3">
        <f t="shared" si="10"/>
        <v>0</v>
      </c>
      <c r="BF4" s="3">
        <f t="shared" si="11"/>
        <v>1</v>
      </c>
      <c r="BG4" s="3">
        <f t="shared" si="12"/>
        <v>1</v>
      </c>
      <c r="BH4" s="3">
        <f t="shared" si="13"/>
        <v>0</v>
      </c>
      <c r="BI4" s="3">
        <f t="shared" si="14"/>
        <v>1</v>
      </c>
      <c r="BJ4" s="3">
        <f t="shared" si="15"/>
        <v>1</v>
      </c>
      <c r="BK4" s="3">
        <f t="shared" si="16"/>
        <v>0</v>
      </c>
      <c r="BM4" s="15">
        <f t="shared" si="49"/>
        <v>0</v>
      </c>
      <c r="BN4" s="3">
        <f t="shared" si="17"/>
        <v>0</v>
      </c>
      <c r="BO4" s="3">
        <f t="shared" si="18"/>
        <v>0</v>
      </c>
      <c r="BP4" s="3">
        <f t="shared" si="19"/>
        <v>0</v>
      </c>
      <c r="BQ4" s="3">
        <f t="shared" si="20"/>
        <v>0</v>
      </c>
      <c r="BS4" s="3">
        <f t="shared" si="50"/>
        <v>0</v>
      </c>
      <c r="BT4" s="3">
        <f t="shared" si="51"/>
        <v>1</v>
      </c>
      <c r="BU4" s="3">
        <f t="shared" si="52"/>
        <v>0</v>
      </c>
      <c r="BV4" s="3">
        <f t="shared" si="53"/>
        <v>0</v>
      </c>
      <c r="BX4" s="3">
        <f t="shared" si="54"/>
        <v>1</v>
      </c>
      <c r="BY4" s="3">
        <f t="shared" si="55"/>
        <v>5</v>
      </c>
      <c r="BZ4" s="3">
        <f t="shared" si="56"/>
        <v>6</v>
      </c>
      <c r="CA4" s="3">
        <f t="shared" si="57"/>
        <v>4</v>
      </c>
      <c r="CB4" s="3">
        <f t="shared" si="58"/>
        <v>4</v>
      </c>
      <c r="CD4" s="3">
        <f t="shared" si="59"/>
        <v>0</v>
      </c>
      <c r="CE4" s="3" t="str">
        <f t="shared" si="60"/>
        <v>N/A</v>
      </c>
      <c r="CF4" s="3" t="str">
        <f t="shared" si="61"/>
        <v>N/A</v>
      </c>
      <c r="CG4" s="3" t="str">
        <f t="shared" si="62"/>
        <v>N/A</v>
      </c>
      <c r="CH4" s="3" t="str">
        <f t="shared" si="63"/>
        <v>N/A</v>
      </c>
      <c r="CJ4" s="3">
        <f t="shared" si="21"/>
        <v>0</v>
      </c>
      <c r="CK4" s="3" t="str">
        <f t="shared" si="64"/>
        <v>N/A</v>
      </c>
      <c r="CL4" s="3" t="str">
        <f t="shared" si="65"/>
        <v>N/A</v>
      </c>
      <c r="CM4" s="3" t="str">
        <f t="shared" si="66"/>
        <v>N/A</v>
      </c>
      <c r="CN4" s="3" t="str">
        <f t="shared" si="67"/>
        <v>N/A</v>
      </c>
      <c r="CP4" s="3">
        <v>2</v>
      </c>
      <c r="CQ4" s="3">
        <v>2</v>
      </c>
      <c r="CR4" s="3">
        <v>1</v>
      </c>
      <c r="CS4" s="3">
        <v>3</v>
      </c>
      <c r="CU4" s="3">
        <f t="shared" si="68"/>
        <v>0</v>
      </c>
      <c r="CV4" s="3">
        <f t="shared" si="69"/>
        <v>0</v>
      </c>
      <c r="CW4" s="3">
        <f t="shared" si="70"/>
        <v>0</v>
      </c>
      <c r="CX4" s="3">
        <f t="shared" si="71"/>
        <v>1</v>
      </c>
      <c r="CZ4" s="3">
        <v>0</v>
      </c>
      <c r="DA4" s="3">
        <v>0</v>
      </c>
      <c r="DB4" s="3">
        <v>0</v>
      </c>
      <c r="DC4" s="3">
        <v>0</v>
      </c>
    </row>
    <row r="5" spans="1:107">
      <c r="A5" s="114" t="s">
        <v>432</v>
      </c>
      <c r="B5" s="3">
        <v>4</v>
      </c>
      <c r="C5" s="3">
        <v>351</v>
      </c>
      <c r="D5" s="3">
        <v>4</v>
      </c>
      <c r="E5" s="3">
        <v>17</v>
      </c>
      <c r="F5" s="3">
        <v>4</v>
      </c>
      <c r="G5" s="3">
        <v>5</v>
      </c>
      <c r="H5" s="3">
        <v>4</v>
      </c>
      <c r="I5" s="3">
        <v>5</v>
      </c>
      <c r="J5" s="3">
        <v>1</v>
      </c>
      <c r="L5" s="3">
        <f t="shared" si="0"/>
        <v>1</v>
      </c>
      <c r="M5" s="3">
        <f t="shared" si="1"/>
        <v>0</v>
      </c>
      <c r="N5" s="3">
        <f t="shared" si="2"/>
        <v>1</v>
      </c>
      <c r="O5" s="3">
        <f t="shared" si="3"/>
        <v>0</v>
      </c>
      <c r="Q5" s="3">
        <f t="shared" si="22"/>
        <v>0</v>
      </c>
      <c r="R5" s="3">
        <f t="shared" si="23"/>
        <v>0</v>
      </c>
      <c r="S5" s="3">
        <f t="shared" si="24"/>
        <v>0</v>
      </c>
      <c r="T5" s="3">
        <f t="shared" si="25"/>
        <v>0</v>
      </c>
      <c r="V5" s="3">
        <f t="shared" si="26"/>
        <v>0</v>
      </c>
      <c r="W5" s="3">
        <f t="shared" si="27"/>
        <v>1</v>
      </c>
      <c r="X5" s="3">
        <f t="shared" si="28"/>
        <v>0</v>
      </c>
      <c r="Y5" s="3">
        <f t="shared" si="29"/>
        <v>1</v>
      </c>
      <c r="AA5" s="3">
        <f t="shared" si="30"/>
        <v>0</v>
      </c>
      <c r="AB5" s="3">
        <f t="shared" si="31"/>
        <v>0</v>
      </c>
      <c r="AC5" s="3">
        <f t="shared" si="32"/>
        <v>0</v>
      </c>
      <c r="AD5" s="3">
        <f t="shared" si="33"/>
        <v>0</v>
      </c>
      <c r="AF5" s="3">
        <f t="shared" si="34"/>
        <v>0</v>
      </c>
      <c r="AG5" s="3">
        <f t="shared" si="35"/>
        <v>0</v>
      </c>
      <c r="AH5" s="3">
        <f t="shared" si="36"/>
        <v>0</v>
      </c>
      <c r="AI5" s="3">
        <f t="shared" si="37"/>
        <v>0</v>
      </c>
      <c r="AK5" s="3">
        <f t="shared" si="38"/>
        <v>0</v>
      </c>
      <c r="AL5" s="3">
        <f t="shared" si="39"/>
        <v>0</v>
      </c>
      <c r="AM5" s="3">
        <f t="shared" si="40"/>
        <v>0</v>
      </c>
      <c r="AN5" s="3">
        <f t="shared" si="41"/>
        <v>0</v>
      </c>
      <c r="AP5" s="3">
        <f t="shared" si="42"/>
        <v>0</v>
      </c>
      <c r="AQ5" s="3">
        <f t="shared" si="43"/>
        <v>0</v>
      </c>
      <c r="AR5" s="3">
        <f t="shared" si="44"/>
        <v>0</v>
      </c>
      <c r="AS5" s="3">
        <f t="shared" si="45"/>
        <v>0</v>
      </c>
      <c r="AU5" s="3">
        <f t="shared" si="46"/>
        <v>0</v>
      </c>
      <c r="AV5" s="3">
        <f t="shared" si="4"/>
        <v>0</v>
      </c>
      <c r="AW5" s="3">
        <f t="shared" si="47"/>
        <v>0</v>
      </c>
      <c r="AX5" s="3">
        <f t="shared" si="48"/>
        <v>0</v>
      </c>
      <c r="AZ5" s="3">
        <f t="shared" si="5"/>
        <v>1</v>
      </c>
      <c r="BA5" s="3">
        <f t="shared" si="6"/>
        <v>0</v>
      </c>
      <c r="BB5" s="3">
        <f t="shared" si="7"/>
        <v>1</v>
      </c>
      <c r="BC5" s="3">
        <f t="shared" si="8"/>
        <v>0</v>
      </c>
      <c r="BD5" s="3">
        <f t="shared" si="9"/>
        <v>0</v>
      </c>
      <c r="BE5" s="3">
        <f t="shared" si="10"/>
        <v>0</v>
      </c>
      <c r="BF5" s="3">
        <f t="shared" si="11"/>
        <v>0</v>
      </c>
      <c r="BG5" s="3">
        <f t="shared" si="12"/>
        <v>1</v>
      </c>
      <c r="BH5" s="3">
        <f t="shared" si="13"/>
        <v>1</v>
      </c>
      <c r="BI5" s="3">
        <f t="shared" si="14"/>
        <v>0</v>
      </c>
      <c r="BJ5" s="3">
        <f t="shared" si="15"/>
        <v>0</v>
      </c>
      <c r="BK5" s="3">
        <f t="shared" si="16"/>
        <v>0</v>
      </c>
      <c r="BM5" s="15">
        <f t="shared" si="49"/>
        <v>0</v>
      </c>
      <c r="BN5" s="3">
        <f t="shared" si="17"/>
        <v>0</v>
      </c>
      <c r="BO5" s="3">
        <f t="shared" si="18"/>
        <v>0</v>
      </c>
      <c r="BP5" s="3">
        <f t="shared" si="19"/>
        <v>0</v>
      </c>
      <c r="BQ5" s="3">
        <f t="shared" si="20"/>
        <v>0</v>
      </c>
      <c r="BS5" s="3">
        <f t="shared" si="50"/>
        <v>0</v>
      </c>
      <c r="BT5" s="3">
        <f t="shared" si="51"/>
        <v>0</v>
      </c>
      <c r="BU5" s="3">
        <f t="shared" si="52"/>
        <v>0</v>
      </c>
      <c r="BV5" s="3">
        <f t="shared" si="53"/>
        <v>0</v>
      </c>
      <c r="BX5" s="3">
        <f t="shared" si="54"/>
        <v>0</v>
      </c>
      <c r="BY5" s="3" t="str">
        <f t="shared" si="55"/>
        <v>N/A</v>
      </c>
      <c r="BZ5" s="3" t="str">
        <f t="shared" si="56"/>
        <v>N/A</v>
      </c>
      <c r="CA5" s="3" t="str">
        <f t="shared" si="57"/>
        <v>N/A</v>
      </c>
      <c r="CB5" s="3" t="str">
        <f t="shared" si="58"/>
        <v>N/A</v>
      </c>
      <c r="CD5" s="3">
        <f t="shared" si="59"/>
        <v>1</v>
      </c>
      <c r="CE5" s="3">
        <f t="shared" si="60"/>
        <v>4</v>
      </c>
      <c r="CF5" s="3">
        <f t="shared" si="61"/>
        <v>5</v>
      </c>
      <c r="CG5" s="3">
        <f t="shared" si="62"/>
        <v>4</v>
      </c>
      <c r="CH5" s="3">
        <f t="shared" si="63"/>
        <v>5</v>
      </c>
      <c r="CJ5" s="3">
        <f t="shared" si="21"/>
        <v>0</v>
      </c>
      <c r="CK5" s="3" t="str">
        <f t="shared" si="64"/>
        <v>N/A</v>
      </c>
      <c r="CL5" s="3" t="str">
        <f t="shared" si="65"/>
        <v>N/A</v>
      </c>
      <c r="CM5" s="3" t="str">
        <f t="shared" si="66"/>
        <v>N/A</v>
      </c>
      <c r="CN5" s="3" t="str">
        <f t="shared" si="67"/>
        <v>N/A</v>
      </c>
      <c r="CP5" s="3">
        <v>1</v>
      </c>
      <c r="CQ5" s="3">
        <v>2</v>
      </c>
      <c r="CR5" s="3">
        <v>2</v>
      </c>
      <c r="CS5" s="3">
        <v>1</v>
      </c>
      <c r="CU5" s="3">
        <f t="shared" si="68"/>
        <v>0</v>
      </c>
      <c r="CV5" s="3">
        <f t="shared" si="69"/>
        <v>0</v>
      </c>
      <c r="CW5" s="3">
        <f t="shared" si="70"/>
        <v>1</v>
      </c>
      <c r="CX5" s="3">
        <f t="shared" si="71"/>
        <v>0</v>
      </c>
      <c r="CZ5" s="3">
        <v>0</v>
      </c>
      <c r="DA5" s="3">
        <v>1</v>
      </c>
      <c r="DB5" s="3">
        <v>0</v>
      </c>
      <c r="DC5" s="3">
        <v>0</v>
      </c>
    </row>
    <row r="6" spans="1:107">
      <c r="A6" s="114" t="s">
        <v>432</v>
      </c>
      <c r="B6" s="3">
        <v>5</v>
      </c>
      <c r="C6" s="3">
        <v>547</v>
      </c>
      <c r="D6" s="3">
        <v>5</v>
      </c>
      <c r="E6" s="3">
        <v>11</v>
      </c>
      <c r="F6" s="3">
        <v>5</v>
      </c>
      <c r="G6" s="3">
        <v>7</v>
      </c>
      <c r="H6" s="3">
        <v>6</v>
      </c>
      <c r="I6" s="3">
        <v>7</v>
      </c>
      <c r="J6" s="3">
        <v>1</v>
      </c>
      <c r="L6" s="3">
        <f t="shared" si="0"/>
        <v>1</v>
      </c>
      <c r="M6" s="3">
        <f t="shared" si="1"/>
        <v>0</v>
      </c>
      <c r="N6" s="3">
        <f t="shared" si="2"/>
        <v>0</v>
      </c>
      <c r="O6" s="3">
        <f t="shared" si="3"/>
        <v>0</v>
      </c>
      <c r="Q6" s="3">
        <f t="shared" si="22"/>
        <v>0</v>
      </c>
      <c r="R6" s="3">
        <f t="shared" si="23"/>
        <v>0</v>
      </c>
      <c r="S6" s="3">
        <f t="shared" si="24"/>
        <v>0</v>
      </c>
      <c r="T6" s="3">
        <f t="shared" si="25"/>
        <v>0</v>
      </c>
      <c r="V6" s="3">
        <f t="shared" si="26"/>
        <v>0</v>
      </c>
      <c r="W6" s="3">
        <f t="shared" si="27"/>
        <v>0</v>
      </c>
      <c r="X6" s="3">
        <f t="shared" si="28"/>
        <v>1</v>
      </c>
      <c r="Y6" s="3">
        <f t="shared" si="29"/>
        <v>0</v>
      </c>
      <c r="AA6" s="3">
        <f t="shared" si="30"/>
        <v>0</v>
      </c>
      <c r="AB6" s="3">
        <f t="shared" si="31"/>
        <v>1</v>
      </c>
      <c r="AC6" s="3">
        <f t="shared" si="32"/>
        <v>0</v>
      </c>
      <c r="AD6" s="3">
        <f t="shared" si="33"/>
        <v>1</v>
      </c>
      <c r="AF6" s="3">
        <f t="shared" si="34"/>
        <v>0</v>
      </c>
      <c r="AG6" s="3">
        <f t="shared" si="35"/>
        <v>0</v>
      </c>
      <c r="AH6" s="3">
        <f t="shared" si="36"/>
        <v>0</v>
      </c>
      <c r="AI6" s="3">
        <f t="shared" si="37"/>
        <v>0</v>
      </c>
      <c r="AK6" s="3">
        <f t="shared" si="38"/>
        <v>0</v>
      </c>
      <c r="AL6" s="3">
        <f t="shared" si="39"/>
        <v>0</v>
      </c>
      <c r="AM6" s="3">
        <f t="shared" si="40"/>
        <v>0</v>
      </c>
      <c r="AN6" s="3">
        <f t="shared" si="41"/>
        <v>0</v>
      </c>
      <c r="AP6" s="3">
        <f t="shared" si="42"/>
        <v>0</v>
      </c>
      <c r="AQ6" s="3">
        <f t="shared" si="43"/>
        <v>0</v>
      </c>
      <c r="AR6" s="3">
        <f t="shared" si="44"/>
        <v>0</v>
      </c>
      <c r="AS6" s="3">
        <f t="shared" si="45"/>
        <v>0</v>
      </c>
      <c r="AU6" s="3">
        <f t="shared" si="46"/>
        <v>0</v>
      </c>
      <c r="AV6" s="3">
        <f t="shared" si="4"/>
        <v>0</v>
      </c>
      <c r="AW6" s="3">
        <f t="shared" si="47"/>
        <v>0</v>
      </c>
      <c r="AX6" s="3">
        <f t="shared" si="48"/>
        <v>0</v>
      </c>
      <c r="AZ6" s="3">
        <f t="shared" si="5"/>
        <v>1</v>
      </c>
      <c r="BA6" s="3">
        <f t="shared" si="6"/>
        <v>1</v>
      </c>
      <c r="BB6" s="3">
        <f t="shared" si="7"/>
        <v>1</v>
      </c>
      <c r="BC6" s="3">
        <f t="shared" si="8"/>
        <v>0</v>
      </c>
      <c r="BD6" s="3">
        <f t="shared" si="9"/>
        <v>0</v>
      </c>
      <c r="BE6" s="3">
        <f t="shared" si="10"/>
        <v>0</v>
      </c>
      <c r="BF6" s="3">
        <f t="shared" si="11"/>
        <v>0</v>
      </c>
      <c r="BG6" s="3">
        <f t="shared" si="12"/>
        <v>1</v>
      </c>
      <c r="BH6" s="3">
        <f t="shared" si="13"/>
        <v>1</v>
      </c>
      <c r="BI6" s="3">
        <f t="shared" si="14"/>
        <v>0</v>
      </c>
      <c r="BJ6" s="3">
        <f t="shared" si="15"/>
        <v>0</v>
      </c>
      <c r="BK6" s="3">
        <f t="shared" si="16"/>
        <v>0</v>
      </c>
      <c r="BM6" s="15" t="str">
        <f t="shared" si="49"/>
        <v>Paul</v>
      </c>
      <c r="BN6" s="3">
        <f t="shared" si="17"/>
        <v>1</v>
      </c>
      <c r="BO6" s="3">
        <f t="shared" si="18"/>
        <v>0</v>
      </c>
      <c r="BP6" s="3">
        <f t="shared" si="19"/>
        <v>0</v>
      </c>
      <c r="BQ6" s="3">
        <f t="shared" si="20"/>
        <v>0</v>
      </c>
      <c r="BS6" s="3">
        <f t="shared" si="50"/>
        <v>0</v>
      </c>
      <c r="BT6" s="3">
        <f t="shared" si="51"/>
        <v>0</v>
      </c>
      <c r="BU6" s="3">
        <f t="shared" si="52"/>
        <v>0</v>
      </c>
      <c r="BV6" s="3">
        <f t="shared" si="53"/>
        <v>0</v>
      </c>
      <c r="BX6" s="3">
        <f t="shared" si="54"/>
        <v>0</v>
      </c>
      <c r="BY6" s="3" t="str">
        <f t="shared" si="55"/>
        <v>N/A</v>
      </c>
      <c r="BZ6" s="3" t="str">
        <f t="shared" si="56"/>
        <v>N/A</v>
      </c>
      <c r="CA6" s="3" t="str">
        <f t="shared" si="57"/>
        <v>N/A</v>
      </c>
      <c r="CB6" s="3" t="str">
        <f t="shared" si="58"/>
        <v>N/A</v>
      </c>
      <c r="CD6" s="3">
        <f t="shared" si="59"/>
        <v>0</v>
      </c>
      <c r="CE6" s="3" t="str">
        <f t="shared" si="60"/>
        <v>N/A</v>
      </c>
      <c r="CF6" s="3" t="str">
        <f t="shared" si="61"/>
        <v>N/A</v>
      </c>
      <c r="CG6" s="3" t="str">
        <f t="shared" si="62"/>
        <v>N/A</v>
      </c>
      <c r="CH6" s="3" t="str">
        <f t="shared" si="63"/>
        <v>N/A</v>
      </c>
      <c r="CJ6" s="3">
        <f t="shared" si="21"/>
        <v>1</v>
      </c>
      <c r="CK6" s="3">
        <f t="shared" si="64"/>
        <v>5</v>
      </c>
      <c r="CL6" s="3">
        <f t="shared" si="65"/>
        <v>7</v>
      </c>
      <c r="CM6" s="3">
        <f t="shared" si="66"/>
        <v>6</v>
      </c>
      <c r="CN6" s="3">
        <f t="shared" si="67"/>
        <v>7</v>
      </c>
      <c r="CP6" s="3">
        <v>1</v>
      </c>
      <c r="CQ6" s="3">
        <v>2</v>
      </c>
      <c r="CR6" s="3">
        <v>2</v>
      </c>
      <c r="CS6" s="3">
        <v>2</v>
      </c>
      <c r="CU6" s="3">
        <f t="shared" si="68"/>
        <v>0</v>
      </c>
      <c r="CV6" s="3">
        <f t="shared" si="69"/>
        <v>0</v>
      </c>
      <c r="CW6" s="3">
        <f t="shared" si="70"/>
        <v>0</v>
      </c>
      <c r="CX6" s="3">
        <f t="shared" si="71"/>
        <v>0</v>
      </c>
      <c r="CZ6" s="3">
        <v>1</v>
      </c>
      <c r="DA6" s="3">
        <v>1</v>
      </c>
      <c r="DB6" s="3">
        <v>1</v>
      </c>
      <c r="DC6" s="3">
        <v>1</v>
      </c>
    </row>
    <row r="7" spans="1:107">
      <c r="A7" s="114" t="s">
        <v>432</v>
      </c>
      <c r="B7" s="3">
        <v>6</v>
      </c>
      <c r="C7" s="3">
        <v>355</v>
      </c>
      <c r="D7" s="3">
        <v>4</v>
      </c>
      <c r="E7" s="3">
        <v>5</v>
      </c>
      <c r="F7" s="3">
        <v>4</v>
      </c>
      <c r="G7" s="3">
        <v>5</v>
      </c>
      <c r="H7" s="3">
        <v>8</v>
      </c>
      <c r="I7" s="3">
        <v>5</v>
      </c>
      <c r="J7" s="3">
        <v>1</v>
      </c>
      <c r="L7" s="3">
        <f t="shared" si="0"/>
        <v>1</v>
      </c>
      <c r="M7" s="3">
        <f t="shared" si="1"/>
        <v>0</v>
      </c>
      <c r="N7" s="3">
        <f t="shared" si="2"/>
        <v>0</v>
      </c>
      <c r="O7" s="3">
        <f t="shared" si="3"/>
        <v>0</v>
      </c>
      <c r="Q7" s="3">
        <f t="shared" si="22"/>
        <v>0</v>
      </c>
      <c r="R7" s="3">
        <f t="shared" si="23"/>
        <v>0</v>
      </c>
      <c r="S7" s="3">
        <f t="shared" si="24"/>
        <v>0</v>
      </c>
      <c r="T7" s="3">
        <f t="shared" si="25"/>
        <v>0</v>
      </c>
      <c r="V7" s="3">
        <f t="shared" si="26"/>
        <v>0</v>
      </c>
      <c r="W7" s="3">
        <f t="shared" si="27"/>
        <v>1</v>
      </c>
      <c r="X7" s="3">
        <f t="shared" si="28"/>
        <v>0</v>
      </c>
      <c r="Y7" s="3">
        <f t="shared" si="29"/>
        <v>1</v>
      </c>
      <c r="AA7" s="3">
        <f t="shared" si="30"/>
        <v>0</v>
      </c>
      <c r="AB7" s="3">
        <f t="shared" si="31"/>
        <v>0</v>
      </c>
      <c r="AC7" s="3">
        <f t="shared" si="32"/>
        <v>0</v>
      </c>
      <c r="AD7" s="3">
        <f t="shared" si="33"/>
        <v>0</v>
      </c>
      <c r="AF7" s="3">
        <f t="shared" si="34"/>
        <v>0</v>
      </c>
      <c r="AG7" s="3">
        <f t="shared" si="35"/>
        <v>0</v>
      </c>
      <c r="AH7" s="3">
        <f t="shared" si="36"/>
        <v>0</v>
      </c>
      <c r="AI7" s="3">
        <f t="shared" si="37"/>
        <v>0</v>
      </c>
      <c r="AK7" s="3">
        <f t="shared" si="38"/>
        <v>0</v>
      </c>
      <c r="AL7" s="3">
        <f t="shared" si="39"/>
        <v>0</v>
      </c>
      <c r="AM7" s="3">
        <f t="shared" si="40"/>
        <v>1</v>
      </c>
      <c r="AN7" s="3">
        <f t="shared" si="41"/>
        <v>0</v>
      </c>
      <c r="AP7" s="3">
        <f t="shared" si="42"/>
        <v>0</v>
      </c>
      <c r="AQ7" s="3">
        <f t="shared" si="43"/>
        <v>0</v>
      </c>
      <c r="AR7" s="3">
        <f t="shared" si="44"/>
        <v>0</v>
      </c>
      <c r="AS7" s="3">
        <f t="shared" si="45"/>
        <v>0</v>
      </c>
      <c r="AU7" s="3">
        <f t="shared" si="46"/>
        <v>0</v>
      </c>
      <c r="AV7" s="3">
        <f t="shared" si="4"/>
        <v>0</v>
      </c>
      <c r="AW7" s="3">
        <f t="shared" si="47"/>
        <v>0</v>
      </c>
      <c r="AX7" s="3">
        <f t="shared" si="48"/>
        <v>0</v>
      </c>
      <c r="AZ7" s="3">
        <f t="shared" si="5"/>
        <v>1</v>
      </c>
      <c r="BA7" s="3">
        <f t="shared" si="6"/>
        <v>1</v>
      </c>
      <c r="BB7" s="3">
        <f t="shared" si="7"/>
        <v>1</v>
      </c>
      <c r="BC7" s="3">
        <f t="shared" si="8"/>
        <v>0</v>
      </c>
      <c r="BD7" s="3">
        <f t="shared" si="9"/>
        <v>1</v>
      </c>
      <c r="BE7" s="3">
        <f t="shared" si="10"/>
        <v>0</v>
      </c>
      <c r="BF7" s="3">
        <f t="shared" si="11"/>
        <v>0</v>
      </c>
      <c r="BG7" s="3">
        <f t="shared" si="12"/>
        <v>0</v>
      </c>
      <c r="BH7" s="3">
        <f t="shared" si="13"/>
        <v>0</v>
      </c>
      <c r="BI7" s="3">
        <f t="shared" si="14"/>
        <v>0</v>
      </c>
      <c r="BJ7" s="3">
        <f t="shared" si="15"/>
        <v>0</v>
      </c>
      <c r="BK7" s="3">
        <f t="shared" si="16"/>
        <v>1</v>
      </c>
      <c r="BM7" s="15" t="str">
        <f t="shared" si="49"/>
        <v>Paul</v>
      </c>
      <c r="BN7" s="3">
        <f t="shared" si="17"/>
        <v>1</v>
      </c>
      <c r="BO7" s="3">
        <f t="shared" si="18"/>
        <v>0</v>
      </c>
      <c r="BP7" s="3">
        <f t="shared" si="19"/>
        <v>0</v>
      </c>
      <c r="BQ7" s="3">
        <f t="shared" si="20"/>
        <v>0</v>
      </c>
      <c r="BS7" s="3">
        <f t="shared" si="50"/>
        <v>0</v>
      </c>
      <c r="BT7" s="3">
        <f t="shared" si="51"/>
        <v>0</v>
      </c>
      <c r="BU7" s="3">
        <f t="shared" si="52"/>
        <v>1</v>
      </c>
      <c r="BV7" s="3">
        <f t="shared" si="53"/>
        <v>0</v>
      </c>
      <c r="BX7" s="3">
        <f t="shared" si="54"/>
        <v>0</v>
      </c>
      <c r="BY7" s="3" t="str">
        <f t="shared" si="55"/>
        <v>N/A</v>
      </c>
      <c r="BZ7" s="3" t="str">
        <f t="shared" si="56"/>
        <v>N/A</v>
      </c>
      <c r="CA7" s="3" t="str">
        <f t="shared" si="57"/>
        <v>N/A</v>
      </c>
      <c r="CB7" s="3" t="str">
        <f t="shared" si="58"/>
        <v>N/A</v>
      </c>
      <c r="CD7" s="3">
        <f t="shared" si="59"/>
        <v>1</v>
      </c>
      <c r="CE7" s="3">
        <f t="shared" si="60"/>
        <v>4</v>
      </c>
      <c r="CF7" s="3">
        <f t="shared" si="61"/>
        <v>5</v>
      </c>
      <c r="CG7" s="3">
        <f t="shared" si="62"/>
        <v>8</v>
      </c>
      <c r="CH7" s="3">
        <f t="shared" si="63"/>
        <v>5</v>
      </c>
      <c r="CJ7" s="3">
        <f t="shared" si="21"/>
        <v>0</v>
      </c>
      <c r="CK7" s="3" t="str">
        <f t="shared" si="64"/>
        <v>N/A</v>
      </c>
      <c r="CL7" s="3" t="str">
        <f t="shared" si="65"/>
        <v>N/A</v>
      </c>
      <c r="CM7" s="3" t="str">
        <f t="shared" si="66"/>
        <v>N/A</v>
      </c>
      <c r="CN7" s="3" t="str">
        <f t="shared" si="67"/>
        <v>N/A</v>
      </c>
      <c r="CP7" s="3">
        <v>2</v>
      </c>
      <c r="CQ7" s="3">
        <v>2</v>
      </c>
      <c r="CR7" s="3">
        <v>2</v>
      </c>
      <c r="CS7" s="3">
        <v>3</v>
      </c>
      <c r="CU7" s="3">
        <f t="shared" si="68"/>
        <v>1</v>
      </c>
      <c r="CV7" s="3">
        <f t="shared" si="69"/>
        <v>0</v>
      </c>
      <c r="CW7" s="3">
        <f t="shared" si="70"/>
        <v>0</v>
      </c>
      <c r="CX7" s="3">
        <f t="shared" si="71"/>
        <v>1</v>
      </c>
      <c r="CZ7" s="3">
        <v>1</v>
      </c>
      <c r="DA7" s="3">
        <v>1</v>
      </c>
      <c r="DB7" s="3">
        <v>0</v>
      </c>
      <c r="DC7" s="3">
        <v>1</v>
      </c>
    </row>
    <row r="8" spans="1:107">
      <c r="A8" s="114" t="s">
        <v>432</v>
      </c>
      <c r="B8" s="3">
        <v>7</v>
      </c>
      <c r="C8" s="3">
        <v>166</v>
      </c>
      <c r="D8" s="3">
        <v>3</v>
      </c>
      <c r="E8" s="3">
        <v>7</v>
      </c>
      <c r="F8" s="3">
        <v>4</v>
      </c>
      <c r="G8" s="3">
        <v>3</v>
      </c>
      <c r="H8" s="3">
        <v>4</v>
      </c>
      <c r="I8" s="3">
        <v>3</v>
      </c>
      <c r="J8" s="3">
        <v>1</v>
      </c>
      <c r="L8" s="3">
        <f t="shared" si="0"/>
        <v>0</v>
      </c>
      <c r="M8" s="3">
        <f t="shared" si="1"/>
        <v>1</v>
      </c>
      <c r="N8" s="3">
        <f t="shared" si="2"/>
        <v>0</v>
      </c>
      <c r="O8" s="3">
        <f t="shared" si="3"/>
        <v>1</v>
      </c>
      <c r="Q8" s="3">
        <f t="shared" si="22"/>
        <v>0</v>
      </c>
      <c r="R8" s="3">
        <f t="shared" si="23"/>
        <v>0</v>
      </c>
      <c r="S8" s="3">
        <f t="shared" si="24"/>
        <v>0</v>
      </c>
      <c r="T8" s="3">
        <f t="shared" si="25"/>
        <v>0</v>
      </c>
      <c r="V8" s="3">
        <f t="shared" si="26"/>
        <v>1</v>
      </c>
      <c r="W8" s="3">
        <f t="shared" si="27"/>
        <v>0</v>
      </c>
      <c r="X8" s="3">
        <f t="shared" si="28"/>
        <v>1</v>
      </c>
      <c r="Y8" s="3">
        <f t="shared" si="29"/>
        <v>0</v>
      </c>
      <c r="AA8" s="3">
        <f t="shared" si="30"/>
        <v>0</v>
      </c>
      <c r="AB8" s="3">
        <f t="shared" si="31"/>
        <v>0</v>
      </c>
      <c r="AC8" s="3">
        <f t="shared" si="32"/>
        <v>0</v>
      </c>
      <c r="AD8" s="3">
        <f t="shared" si="33"/>
        <v>0</v>
      </c>
      <c r="AF8" s="3">
        <f t="shared" si="34"/>
        <v>0</v>
      </c>
      <c r="AG8" s="3">
        <f t="shared" si="35"/>
        <v>0</v>
      </c>
      <c r="AH8" s="3">
        <f t="shared" si="36"/>
        <v>0</v>
      </c>
      <c r="AI8" s="3">
        <f t="shared" si="37"/>
        <v>0</v>
      </c>
      <c r="AK8" s="3">
        <f t="shared" si="38"/>
        <v>0</v>
      </c>
      <c r="AL8" s="3">
        <f t="shared" si="39"/>
        <v>0</v>
      </c>
      <c r="AM8" s="3">
        <f t="shared" si="40"/>
        <v>0</v>
      </c>
      <c r="AN8" s="3">
        <f t="shared" si="41"/>
        <v>0</v>
      </c>
      <c r="AP8" s="3">
        <f t="shared" si="42"/>
        <v>0</v>
      </c>
      <c r="AQ8" s="3">
        <f t="shared" si="43"/>
        <v>0</v>
      </c>
      <c r="AR8" s="3">
        <f t="shared" si="44"/>
        <v>0</v>
      </c>
      <c r="AS8" s="3">
        <f t="shared" si="45"/>
        <v>0</v>
      </c>
      <c r="AU8" s="3">
        <f t="shared" si="46"/>
        <v>0</v>
      </c>
      <c r="AV8" s="3">
        <f t="shared" si="4"/>
        <v>0</v>
      </c>
      <c r="AW8" s="3">
        <f t="shared" si="47"/>
        <v>0</v>
      </c>
      <c r="AX8" s="3">
        <f t="shared" si="48"/>
        <v>0</v>
      </c>
      <c r="AZ8" s="3">
        <f t="shared" si="5"/>
        <v>0</v>
      </c>
      <c r="BA8" s="3">
        <f t="shared" si="6"/>
        <v>0</v>
      </c>
      <c r="BB8" s="3">
        <f t="shared" si="7"/>
        <v>0</v>
      </c>
      <c r="BC8" s="3">
        <f t="shared" si="8"/>
        <v>1</v>
      </c>
      <c r="BD8" s="3">
        <f t="shared" si="9"/>
        <v>1</v>
      </c>
      <c r="BE8" s="3">
        <f t="shared" si="10"/>
        <v>0</v>
      </c>
      <c r="BF8" s="3">
        <f t="shared" si="11"/>
        <v>0</v>
      </c>
      <c r="BG8" s="3">
        <f t="shared" si="12"/>
        <v>0</v>
      </c>
      <c r="BH8" s="3">
        <f t="shared" si="13"/>
        <v>0</v>
      </c>
      <c r="BI8" s="3">
        <f t="shared" si="14"/>
        <v>1</v>
      </c>
      <c r="BJ8" s="3">
        <f t="shared" si="15"/>
        <v>0</v>
      </c>
      <c r="BK8" s="3">
        <f t="shared" si="16"/>
        <v>1</v>
      </c>
      <c r="BM8" s="15">
        <f t="shared" si="49"/>
        <v>0</v>
      </c>
      <c r="BN8" s="3">
        <f t="shared" si="17"/>
        <v>0</v>
      </c>
      <c r="BO8" s="3">
        <f t="shared" si="18"/>
        <v>0</v>
      </c>
      <c r="BP8" s="3">
        <f t="shared" si="19"/>
        <v>0</v>
      </c>
      <c r="BQ8" s="3">
        <f t="shared" si="20"/>
        <v>0</v>
      </c>
      <c r="BS8" s="3">
        <f t="shared" si="50"/>
        <v>0</v>
      </c>
      <c r="BT8" s="3">
        <f t="shared" si="51"/>
        <v>0</v>
      </c>
      <c r="BU8" s="3">
        <f t="shared" si="52"/>
        <v>0</v>
      </c>
      <c r="BV8" s="3">
        <f t="shared" si="53"/>
        <v>0</v>
      </c>
      <c r="BX8" s="3">
        <f t="shared" si="54"/>
        <v>1</v>
      </c>
      <c r="BY8" s="3">
        <f t="shared" si="55"/>
        <v>4</v>
      </c>
      <c r="BZ8" s="3">
        <f t="shared" si="56"/>
        <v>3</v>
      </c>
      <c r="CA8" s="3">
        <f t="shared" si="57"/>
        <v>4</v>
      </c>
      <c r="CB8" s="3">
        <f t="shared" si="58"/>
        <v>3</v>
      </c>
      <c r="CD8" s="3">
        <f t="shared" si="59"/>
        <v>0</v>
      </c>
      <c r="CE8" s="3" t="str">
        <f t="shared" si="60"/>
        <v>N/A</v>
      </c>
      <c r="CF8" s="3" t="str">
        <f t="shared" si="61"/>
        <v>N/A</v>
      </c>
      <c r="CG8" s="3" t="str">
        <f t="shared" si="62"/>
        <v>N/A</v>
      </c>
      <c r="CH8" s="3" t="str">
        <f t="shared" si="63"/>
        <v>N/A</v>
      </c>
      <c r="CJ8" s="3">
        <f t="shared" si="21"/>
        <v>0</v>
      </c>
      <c r="CK8" s="3" t="str">
        <f t="shared" si="64"/>
        <v>N/A</v>
      </c>
      <c r="CL8" s="3" t="str">
        <f t="shared" si="65"/>
        <v>N/A</v>
      </c>
      <c r="CM8" s="3" t="str">
        <f t="shared" si="66"/>
        <v>N/A</v>
      </c>
      <c r="CN8" s="3" t="str">
        <f t="shared" si="67"/>
        <v>N/A</v>
      </c>
      <c r="CP8" s="3">
        <v>2</v>
      </c>
      <c r="CQ8" s="3">
        <v>1</v>
      </c>
      <c r="CR8" s="3">
        <v>3</v>
      </c>
      <c r="CS8" s="3">
        <v>2</v>
      </c>
      <c r="CU8" s="3">
        <f t="shared" si="68"/>
        <v>0</v>
      </c>
      <c r="CV8" s="3">
        <f t="shared" si="69"/>
        <v>0</v>
      </c>
      <c r="CW8" s="3">
        <f t="shared" si="70"/>
        <v>1</v>
      </c>
      <c r="CX8" s="3">
        <f t="shared" si="71"/>
        <v>1</v>
      </c>
      <c r="CZ8" s="3">
        <v>0</v>
      </c>
      <c r="DA8" s="3">
        <v>0</v>
      </c>
      <c r="DB8" s="3">
        <v>0</v>
      </c>
      <c r="DC8" s="3">
        <v>0</v>
      </c>
    </row>
    <row r="9" spans="1:107">
      <c r="A9" s="114" t="s">
        <v>432</v>
      </c>
      <c r="B9" s="3">
        <v>8</v>
      </c>
      <c r="C9" s="3">
        <v>536</v>
      </c>
      <c r="D9" s="3">
        <v>5</v>
      </c>
      <c r="E9" s="3">
        <v>9</v>
      </c>
      <c r="F9" s="3">
        <v>5</v>
      </c>
      <c r="G9" s="3">
        <v>6</v>
      </c>
      <c r="H9" s="3">
        <v>6</v>
      </c>
      <c r="I9" s="3">
        <v>5</v>
      </c>
      <c r="J9" s="3">
        <v>1</v>
      </c>
      <c r="L9" s="3">
        <f t="shared" si="0"/>
        <v>1</v>
      </c>
      <c r="M9" s="3">
        <f t="shared" si="1"/>
        <v>0</v>
      </c>
      <c r="N9" s="3">
        <f t="shared" si="2"/>
        <v>0</v>
      </c>
      <c r="O9" s="3">
        <f t="shared" si="3"/>
        <v>1</v>
      </c>
      <c r="Q9" s="3">
        <f t="shared" si="22"/>
        <v>0</v>
      </c>
      <c r="R9" s="3">
        <f t="shared" si="23"/>
        <v>0</v>
      </c>
      <c r="S9" s="3">
        <f t="shared" si="24"/>
        <v>0</v>
      </c>
      <c r="T9" s="3">
        <f t="shared" si="25"/>
        <v>0</v>
      </c>
      <c r="V9" s="3">
        <f t="shared" si="26"/>
        <v>0</v>
      </c>
      <c r="W9" s="3">
        <f t="shared" si="27"/>
        <v>1</v>
      </c>
      <c r="X9" s="3">
        <f t="shared" si="28"/>
        <v>1</v>
      </c>
      <c r="Y9" s="3">
        <f t="shared" si="29"/>
        <v>0</v>
      </c>
      <c r="AA9" s="3">
        <f t="shared" si="30"/>
        <v>0</v>
      </c>
      <c r="AB9" s="3">
        <f t="shared" si="31"/>
        <v>0</v>
      </c>
      <c r="AC9" s="3">
        <f t="shared" si="32"/>
        <v>0</v>
      </c>
      <c r="AD9" s="3">
        <f t="shared" si="33"/>
        <v>0</v>
      </c>
      <c r="AF9" s="3">
        <f t="shared" si="34"/>
        <v>0</v>
      </c>
      <c r="AG9" s="3">
        <f t="shared" si="35"/>
        <v>0</v>
      </c>
      <c r="AH9" s="3">
        <f t="shared" si="36"/>
        <v>0</v>
      </c>
      <c r="AI9" s="3">
        <f t="shared" si="37"/>
        <v>0</v>
      </c>
      <c r="AK9" s="3">
        <f t="shared" si="38"/>
        <v>0</v>
      </c>
      <c r="AL9" s="3">
        <f t="shared" si="39"/>
        <v>0</v>
      </c>
      <c r="AM9" s="3">
        <f t="shared" si="40"/>
        <v>0</v>
      </c>
      <c r="AN9" s="3">
        <f t="shared" si="41"/>
        <v>0</v>
      </c>
      <c r="AP9" s="3">
        <f t="shared" si="42"/>
        <v>0</v>
      </c>
      <c r="AQ9" s="3">
        <f t="shared" si="43"/>
        <v>0</v>
      </c>
      <c r="AR9" s="3">
        <f t="shared" si="44"/>
        <v>0</v>
      </c>
      <c r="AS9" s="3">
        <f t="shared" si="45"/>
        <v>0</v>
      </c>
      <c r="AU9" s="3">
        <f t="shared" si="46"/>
        <v>0</v>
      </c>
      <c r="AV9" s="3">
        <f t="shared" si="4"/>
        <v>0</v>
      </c>
      <c r="AW9" s="3">
        <f t="shared" si="47"/>
        <v>0</v>
      </c>
      <c r="AX9" s="3">
        <f t="shared" si="48"/>
        <v>0</v>
      </c>
      <c r="AZ9" s="3">
        <f t="shared" si="5"/>
        <v>1</v>
      </c>
      <c r="BA9" s="3">
        <f t="shared" si="6"/>
        <v>1</v>
      </c>
      <c r="BB9" s="3">
        <f t="shared" si="7"/>
        <v>0</v>
      </c>
      <c r="BC9" s="3">
        <f t="shared" si="8"/>
        <v>0</v>
      </c>
      <c r="BD9" s="3">
        <f t="shared" si="9"/>
        <v>0</v>
      </c>
      <c r="BE9" s="3">
        <f t="shared" si="10"/>
        <v>0</v>
      </c>
      <c r="BF9" s="3">
        <f t="shared" si="11"/>
        <v>0</v>
      </c>
      <c r="BG9" s="3">
        <f t="shared" si="12"/>
        <v>0</v>
      </c>
      <c r="BH9" s="3">
        <f t="shared" si="13"/>
        <v>0</v>
      </c>
      <c r="BI9" s="3">
        <f t="shared" si="14"/>
        <v>0</v>
      </c>
      <c r="BJ9" s="3">
        <f t="shared" si="15"/>
        <v>1</v>
      </c>
      <c r="BK9" s="3">
        <f t="shared" si="16"/>
        <v>1</v>
      </c>
      <c r="BM9" s="15">
        <f t="shared" si="49"/>
        <v>0</v>
      </c>
      <c r="BN9" s="3">
        <f t="shared" si="17"/>
        <v>0</v>
      </c>
      <c r="BO9" s="3">
        <f t="shared" si="18"/>
        <v>0</v>
      </c>
      <c r="BP9" s="3">
        <f t="shared" si="19"/>
        <v>0</v>
      </c>
      <c r="BQ9" s="3">
        <f t="shared" si="20"/>
        <v>0</v>
      </c>
      <c r="BS9" s="3">
        <f t="shared" si="50"/>
        <v>0</v>
      </c>
      <c r="BT9" s="3">
        <f t="shared" si="51"/>
        <v>0</v>
      </c>
      <c r="BU9" s="3">
        <f t="shared" si="52"/>
        <v>0</v>
      </c>
      <c r="BV9" s="3">
        <f t="shared" si="53"/>
        <v>0</v>
      </c>
      <c r="BX9" s="3">
        <f t="shared" si="54"/>
        <v>0</v>
      </c>
      <c r="BY9" s="3" t="str">
        <f t="shared" si="55"/>
        <v>N/A</v>
      </c>
      <c r="BZ9" s="3" t="str">
        <f t="shared" si="56"/>
        <v>N/A</v>
      </c>
      <c r="CA9" s="3" t="str">
        <f t="shared" si="57"/>
        <v>N/A</v>
      </c>
      <c r="CB9" s="3" t="str">
        <f t="shared" si="58"/>
        <v>N/A</v>
      </c>
      <c r="CD9" s="3">
        <f t="shared" si="59"/>
        <v>0</v>
      </c>
      <c r="CE9" s="3" t="str">
        <f t="shared" si="60"/>
        <v>N/A</v>
      </c>
      <c r="CF9" s="3" t="str">
        <f t="shared" si="61"/>
        <v>N/A</v>
      </c>
      <c r="CG9" s="3" t="str">
        <f t="shared" si="62"/>
        <v>N/A</v>
      </c>
      <c r="CH9" s="3" t="str">
        <f t="shared" si="63"/>
        <v>N/A</v>
      </c>
      <c r="CJ9" s="3">
        <f t="shared" si="21"/>
        <v>1</v>
      </c>
      <c r="CK9" s="3">
        <f t="shared" si="64"/>
        <v>5</v>
      </c>
      <c r="CL9" s="3">
        <f t="shared" si="65"/>
        <v>6</v>
      </c>
      <c r="CM9" s="3">
        <f t="shared" si="66"/>
        <v>6</v>
      </c>
      <c r="CN9" s="3">
        <f t="shared" si="67"/>
        <v>5</v>
      </c>
      <c r="CP9" s="3">
        <v>1</v>
      </c>
      <c r="CQ9" s="3">
        <v>2</v>
      </c>
      <c r="CR9" s="3">
        <v>1</v>
      </c>
      <c r="CS9" s="3">
        <v>2</v>
      </c>
      <c r="CU9" s="3">
        <f t="shared" si="68"/>
        <v>0</v>
      </c>
      <c r="CV9" s="3">
        <f t="shared" si="69"/>
        <v>0</v>
      </c>
      <c r="CW9" s="3">
        <f t="shared" si="70"/>
        <v>0</v>
      </c>
      <c r="CX9" s="3">
        <f t="shared" si="71"/>
        <v>1</v>
      </c>
      <c r="CZ9" s="3">
        <v>0</v>
      </c>
      <c r="DA9" s="3">
        <v>1</v>
      </c>
      <c r="DB9" s="3">
        <v>1</v>
      </c>
      <c r="DC9" s="3">
        <v>1</v>
      </c>
    </row>
    <row r="10" spans="1:107">
      <c r="A10" s="114" t="s">
        <v>432</v>
      </c>
      <c r="B10" s="3">
        <v>9</v>
      </c>
      <c r="C10" s="3">
        <v>408</v>
      </c>
      <c r="D10" s="3">
        <v>4</v>
      </c>
      <c r="E10" s="3">
        <v>3</v>
      </c>
      <c r="F10" s="3">
        <v>4</v>
      </c>
      <c r="G10" s="3">
        <v>4</v>
      </c>
      <c r="H10" s="3">
        <v>4</v>
      </c>
      <c r="I10" s="3">
        <v>4</v>
      </c>
      <c r="J10" s="3">
        <v>1</v>
      </c>
      <c r="L10" s="3">
        <f t="shared" si="0"/>
        <v>1</v>
      </c>
      <c r="M10" s="3">
        <f t="shared" si="1"/>
        <v>1</v>
      </c>
      <c r="N10" s="3">
        <f t="shared" si="2"/>
        <v>1</v>
      </c>
      <c r="O10" s="3">
        <f t="shared" si="3"/>
        <v>1</v>
      </c>
      <c r="Q10" s="3">
        <f t="shared" si="22"/>
        <v>0</v>
      </c>
      <c r="R10" s="3">
        <f t="shared" si="23"/>
        <v>0</v>
      </c>
      <c r="S10" s="3">
        <f t="shared" si="24"/>
        <v>0</v>
      </c>
      <c r="T10" s="3">
        <f t="shared" si="25"/>
        <v>0</v>
      </c>
      <c r="V10" s="3">
        <f t="shared" si="26"/>
        <v>0</v>
      </c>
      <c r="W10" s="3">
        <f t="shared" si="27"/>
        <v>0</v>
      </c>
      <c r="X10" s="3">
        <f t="shared" si="28"/>
        <v>0</v>
      </c>
      <c r="Y10" s="3">
        <f t="shared" si="29"/>
        <v>0</v>
      </c>
      <c r="AA10" s="3">
        <f t="shared" si="30"/>
        <v>0</v>
      </c>
      <c r="AB10" s="3">
        <f t="shared" si="31"/>
        <v>0</v>
      </c>
      <c r="AC10" s="3">
        <f t="shared" si="32"/>
        <v>0</v>
      </c>
      <c r="AD10" s="3">
        <f t="shared" si="33"/>
        <v>0</v>
      </c>
      <c r="AF10" s="3">
        <f t="shared" si="34"/>
        <v>0</v>
      </c>
      <c r="AG10" s="3">
        <f t="shared" si="35"/>
        <v>0</v>
      </c>
      <c r="AH10" s="3">
        <f t="shared" si="36"/>
        <v>0</v>
      </c>
      <c r="AI10" s="3">
        <f t="shared" si="37"/>
        <v>0</v>
      </c>
      <c r="AK10" s="3">
        <f t="shared" si="38"/>
        <v>0</v>
      </c>
      <c r="AL10" s="3">
        <f t="shared" si="39"/>
        <v>0</v>
      </c>
      <c r="AM10" s="3">
        <f t="shared" si="40"/>
        <v>0</v>
      </c>
      <c r="AN10" s="3">
        <f t="shared" si="41"/>
        <v>0</v>
      </c>
      <c r="AP10" s="3">
        <f t="shared" si="42"/>
        <v>0</v>
      </c>
      <c r="AQ10" s="3">
        <f t="shared" si="43"/>
        <v>0</v>
      </c>
      <c r="AR10" s="3">
        <f t="shared" si="44"/>
        <v>0</v>
      </c>
      <c r="AS10" s="3">
        <f t="shared" si="45"/>
        <v>0</v>
      </c>
      <c r="AU10" s="3">
        <f t="shared" si="46"/>
        <v>0</v>
      </c>
      <c r="AV10" s="3">
        <f t="shared" si="4"/>
        <v>0</v>
      </c>
      <c r="AW10" s="3">
        <f t="shared" si="47"/>
        <v>0</v>
      </c>
      <c r="AX10" s="3">
        <f t="shared" si="48"/>
        <v>0</v>
      </c>
      <c r="AZ10" s="3">
        <f t="shared" si="5"/>
        <v>0</v>
      </c>
      <c r="BA10" s="3">
        <f t="shared" si="6"/>
        <v>0</v>
      </c>
      <c r="BB10" s="3">
        <f t="shared" si="7"/>
        <v>0</v>
      </c>
      <c r="BC10" s="3">
        <f t="shared" si="8"/>
        <v>0</v>
      </c>
      <c r="BD10" s="3">
        <f t="shared" si="9"/>
        <v>0</v>
      </c>
      <c r="BE10" s="3">
        <f t="shared" si="10"/>
        <v>0</v>
      </c>
      <c r="BF10" s="3">
        <f t="shared" si="11"/>
        <v>0</v>
      </c>
      <c r="BG10" s="3">
        <f t="shared" si="12"/>
        <v>0</v>
      </c>
      <c r="BH10" s="3">
        <f t="shared" si="13"/>
        <v>0</v>
      </c>
      <c r="BI10" s="3">
        <f t="shared" si="14"/>
        <v>0</v>
      </c>
      <c r="BJ10" s="3">
        <f t="shared" si="15"/>
        <v>0</v>
      </c>
      <c r="BK10" s="3">
        <f t="shared" si="16"/>
        <v>0</v>
      </c>
      <c r="BM10" s="15">
        <f t="shared" si="49"/>
        <v>0</v>
      </c>
      <c r="BN10" s="3">
        <f t="shared" si="17"/>
        <v>0</v>
      </c>
      <c r="BO10" s="3">
        <f t="shared" si="18"/>
        <v>0</v>
      </c>
      <c r="BP10" s="3">
        <f t="shared" si="19"/>
        <v>0</v>
      </c>
      <c r="BQ10" s="3">
        <f t="shared" si="20"/>
        <v>0</v>
      </c>
      <c r="BS10" s="3">
        <f t="shared" si="50"/>
        <v>0</v>
      </c>
      <c r="BT10" s="3">
        <f t="shared" si="51"/>
        <v>0</v>
      </c>
      <c r="BU10" s="3">
        <f t="shared" si="52"/>
        <v>0</v>
      </c>
      <c r="BV10" s="3">
        <f t="shared" si="53"/>
        <v>0</v>
      </c>
      <c r="BX10" s="3">
        <f t="shared" si="54"/>
        <v>0</v>
      </c>
      <c r="BY10" s="3" t="str">
        <f t="shared" si="55"/>
        <v>N/A</v>
      </c>
      <c r="BZ10" s="3" t="str">
        <f t="shared" si="56"/>
        <v>N/A</v>
      </c>
      <c r="CA10" s="3" t="str">
        <f t="shared" si="57"/>
        <v>N/A</v>
      </c>
      <c r="CB10" s="3" t="str">
        <f t="shared" si="58"/>
        <v>N/A</v>
      </c>
      <c r="CD10" s="3">
        <f t="shared" si="59"/>
        <v>1</v>
      </c>
      <c r="CE10" s="3">
        <f t="shared" si="60"/>
        <v>4</v>
      </c>
      <c r="CF10" s="3">
        <f t="shared" si="61"/>
        <v>4</v>
      </c>
      <c r="CG10" s="3">
        <f t="shared" si="62"/>
        <v>4</v>
      </c>
      <c r="CH10" s="3">
        <f t="shared" si="63"/>
        <v>4</v>
      </c>
      <c r="CJ10" s="3">
        <f t="shared" si="21"/>
        <v>0</v>
      </c>
      <c r="CK10" s="3" t="str">
        <f t="shared" si="64"/>
        <v>N/A</v>
      </c>
      <c r="CL10" s="3" t="str">
        <f t="shared" si="65"/>
        <v>N/A</v>
      </c>
      <c r="CM10" s="3" t="str">
        <f t="shared" si="66"/>
        <v>N/A</v>
      </c>
      <c r="CN10" s="3" t="str">
        <f t="shared" si="67"/>
        <v>N/A</v>
      </c>
      <c r="CP10" s="3">
        <v>2</v>
      </c>
      <c r="CQ10" s="3">
        <v>1</v>
      </c>
      <c r="CR10" s="3">
        <v>1</v>
      </c>
      <c r="CS10" s="3">
        <v>2</v>
      </c>
      <c r="CU10" s="3">
        <f t="shared" si="68"/>
        <v>1</v>
      </c>
      <c r="CV10" s="3">
        <f t="shared" si="69"/>
        <v>0</v>
      </c>
      <c r="CW10" s="3">
        <f t="shared" si="70"/>
        <v>0</v>
      </c>
      <c r="CX10" s="3">
        <f t="shared" si="71"/>
        <v>1</v>
      </c>
      <c r="CZ10" s="3">
        <v>1</v>
      </c>
      <c r="DA10" s="3">
        <v>0</v>
      </c>
      <c r="DB10" s="3">
        <v>0</v>
      </c>
      <c r="DC10" s="3">
        <v>1</v>
      </c>
    </row>
    <row r="11" spans="1:107">
      <c r="A11" s="114" t="s">
        <v>433</v>
      </c>
      <c r="B11" s="3">
        <v>10</v>
      </c>
      <c r="C11" s="3">
        <v>324</v>
      </c>
      <c r="D11" s="3">
        <v>4</v>
      </c>
      <c r="E11" s="3">
        <v>16</v>
      </c>
      <c r="F11" s="3">
        <v>6</v>
      </c>
      <c r="G11" s="3">
        <v>3</v>
      </c>
      <c r="H11" s="3">
        <v>4</v>
      </c>
      <c r="I11" s="3">
        <v>6</v>
      </c>
      <c r="J11" s="3">
        <v>1</v>
      </c>
      <c r="L11" s="3">
        <f t="shared" si="0"/>
        <v>0</v>
      </c>
      <c r="M11" s="3">
        <f t="shared" si="1"/>
        <v>0</v>
      </c>
      <c r="N11" s="3">
        <f t="shared" si="2"/>
        <v>1</v>
      </c>
      <c r="O11" s="3">
        <f t="shared" si="3"/>
        <v>0</v>
      </c>
      <c r="Q11" s="3">
        <f t="shared" si="22"/>
        <v>0</v>
      </c>
      <c r="R11" s="3">
        <f t="shared" si="23"/>
        <v>1</v>
      </c>
      <c r="S11" s="3">
        <f t="shared" si="24"/>
        <v>0</v>
      </c>
      <c r="T11" s="3">
        <f t="shared" si="25"/>
        <v>0</v>
      </c>
      <c r="V11" s="3">
        <f t="shared" si="26"/>
        <v>0</v>
      </c>
      <c r="W11" s="3">
        <f t="shared" si="27"/>
        <v>0</v>
      </c>
      <c r="X11" s="3">
        <f t="shared" si="28"/>
        <v>0</v>
      </c>
      <c r="Y11" s="3">
        <f t="shared" si="29"/>
        <v>0</v>
      </c>
      <c r="AA11" s="3">
        <f t="shared" si="30"/>
        <v>1</v>
      </c>
      <c r="AB11" s="3">
        <f t="shared" si="31"/>
        <v>0</v>
      </c>
      <c r="AC11" s="3">
        <f t="shared" si="32"/>
        <v>0</v>
      </c>
      <c r="AD11" s="3">
        <f t="shared" si="33"/>
        <v>1</v>
      </c>
      <c r="AF11" s="3">
        <f t="shared" si="34"/>
        <v>0</v>
      </c>
      <c r="AG11" s="3">
        <f t="shared" si="35"/>
        <v>0</v>
      </c>
      <c r="AH11" s="3">
        <f t="shared" si="36"/>
        <v>0</v>
      </c>
      <c r="AI11" s="3">
        <f t="shared" si="37"/>
        <v>0</v>
      </c>
      <c r="AK11" s="3">
        <f t="shared" si="38"/>
        <v>0</v>
      </c>
      <c r="AL11" s="3">
        <f t="shared" si="39"/>
        <v>0</v>
      </c>
      <c r="AM11" s="3">
        <f t="shared" si="40"/>
        <v>0</v>
      </c>
      <c r="AN11" s="3">
        <f t="shared" si="41"/>
        <v>0</v>
      </c>
      <c r="AP11" s="3">
        <f t="shared" si="42"/>
        <v>0</v>
      </c>
      <c r="AQ11" s="3">
        <f t="shared" si="43"/>
        <v>0</v>
      </c>
      <c r="AR11" s="3">
        <f t="shared" si="44"/>
        <v>0</v>
      </c>
      <c r="AS11" s="3">
        <f t="shared" si="45"/>
        <v>0</v>
      </c>
      <c r="AU11" s="3">
        <f t="shared" si="46"/>
        <v>0</v>
      </c>
      <c r="AV11" s="3">
        <f t="shared" si="4"/>
        <v>0</v>
      </c>
      <c r="AW11" s="3">
        <f t="shared" si="47"/>
        <v>0</v>
      </c>
      <c r="AX11" s="3">
        <f t="shared" si="48"/>
        <v>0</v>
      </c>
      <c r="AZ11" s="3">
        <f t="shared" si="5"/>
        <v>0</v>
      </c>
      <c r="BA11" s="3">
        <f t="shared" si="6"/>
        <v>0</v>
      </c>
      <c r="BB11" s="3">
        <f t="shared" si="7"/>
        <v>0</v>
      </c>
      <c r="BC11" s="3">
        <f t="shared" si="8"/>
        <v>1</v>
      </c>
      <c r="BD11" s="3">
        <f t="shared" si="9"/>
        <v>1</v>
      </c>
      <c r="BE11" s="3">
        <f t="shared" si="10"/>
        <v>1</v>
      </c>
      <c r="BF11" s="3">
        <f t="shared" si="11"/>
        <v>1</v>
      </c>
      <c r="BG11" s="3">
        <f t="shared" si="12"/>
        <v>0</v>
      </c>
      <c r="BH11" s="3">
        <f t="shared" si="13"/>
        <v>1</v>
      </c>
      <c r="BI11" s="3">
        <f t="shared" si="14"/>
        <v>0</v>
      </c>
      <c r="BJ11" s="3">
        <f t="shared" si="15"/>
        <v>0</v>
      </c>
      <c r="BK11" s="3">
        <f t="shared" si="16"/>
        <v>0</v>
      </c>
      <c r="BM11" s="15" t="str">
        <f t="shared" si="49"/>
        <v>Scott</v>
      </c>
      <c r="BN11" s="3">
        <f t="shared" si="17"/>
        <v>0</v>
      </c>
      <c r="BO11" s="3">
        <f t="shared" si="18"/>
        <v>1</v>
      </c>
      <c r="BP11" s="3">
        <f t="shared" si="19"/>
        <v>0</v>
      </c>
      <c r="BQ11" s="3">
        <f t="shared" si="20"/>
        <v>0</v>
      </c>
      <c r="BS11" s="3">
        <f t="shared" si="50"/>
        <v>0</v>
      </c>
      <c r="BT11" s="3">
        <f t="shared" si="51"/>
        <v>0</v>
      </c>
      <c r="BU11" s="3">
        <f t="shared" si="52"/>
        <v>0</v>
      </c>
      <c r="BV11" s="3">
        <f t="shared" si="53"/>
        <v>0</v>
      </c>
      <c r="BX11" s="3">
        <f t="shared" si="54"/>
        <v>0</v>
      </c>
      <c r="BY11" s="3" t="str">
        <f t="shared" si="55"/>
        <v>N/A</v>
      </c>
      <c r="BZ11" s="3" t="str">
        <f t="shared" si="56"/>
        <v>N/A</v>
      </c>
      <c r="CA11" s="3" t="str">
        <f t="shared" si="57"/>
        <v>N/A</v>
      </c>
      <c r="CB11" s="3" t="str">
        <f t="shared" si="58"/>
        <v>N/A</v>
      </c>
      <c r="CD11" s="3">
        <f t="shared" si="59"/>
        <v>1</v>
      </c>
      <c r="CE11" s="3">
        <f t="shared" si="60"/>
        <v>6</v>
      </c>
      <c r="CF11" s="3">
        <f t="shared" si="61"/>
        <v>3</v>
      </c>
      <c r="CG11" s="3">
        <f t="shared" si="62"/>
        <v>4</v>
      </c>
      <c r="CH11" s="3">
        <f t="shared" si="63"/>
        <v>6</v>
      </c>
      <c r="CJ11" s="3">
        <f t="shared" si="21"/>
        <v>0</v>
      </c>
      <c r="CK11" s="3" t="str">
        <f t="shared" si="64"/>
        <v>N/A</v>
      </c>
      <c r="CL11" s="3" t="str">
        <f t="shared" si="65"/>
        <v>N/A</v>
      </c>
      <c r="CM11" s="3" t="str">
        <f t="shared" si="66"/>
        <v>N/A</v>
      </c>
      <c r="CN11" s="3" t="str">
        <f t="shared" si="67"/>
        <v>N/A</v>
      </c>
      <c r="CP11" s="3">
        <v>2</v>
      </c>
      <c r="CQ11" s="3">
        <v>1</v>
      </c>
      <c r="CR11" s="3">
        <v>1</v>
      </c>
      <c r="CS11" s="3">
        <v>2</v>
      </c>
      <c r="CU11" s="3">
        <f t="shared" si="68"/>
        <v>0</v>
      </c>
      <c r="CV11" s="3">
        <f t="shared" si="69"/>
        <v>1</v>
      </c>
      <c r="CW11" s="3">
        <f t="shared" si="70"/>
        <v>0</v>
      </c>
      <c r="CX11" s="3">
        <f t="shared" si="71"/>
        <v>0</v>
      </c>
      <c r="CZ11" s="3">
        <v>1</v>
      </c>
      <c r="DA11" s="3">
        <v>1</v>
      </c>
      <c r="DB11" s="3">
        <v>1</v>
      </c>
      <c r="DC11" s="3">
        <v>1</v>
      </c>
    </row>
    <row r="12" spans="1:107">
      <c r="A12" s="114" t="s">
        <v>432</v>
      </c>
      <c r="B12" s="3">
        <v>11</v>
      </c>
      <c r="C12" s="3">
        <v>417</v>
      </c>
      <c r="D12" s="3">
        <v>4</v>
      </c>
      <c r="E12" s="3">
        <v>2</v>
      </c>
      <c r="F12" s="3">
        <v>10</v>
      </c>
      <c r="G12" s="3">
        <v>7</v>
      </c>
      <c r="H12" s="3">
        <v>9</v>
      </c>
      <c r="I12" s="3">
        <v>3</v>
      </c>
      <c r="J12" s="3">
        <v>1</v>
      </c>
      <c r="L12" s="3">
        <f t="shared" si="0"/>
        <v>0</v>
      </c>
      <c r="M12" s="3">
        <f t="shared" si="1"/>
        <v>0</v>
      </c>
      <c r="N12" s="3">
        <f t="shared" si="2"/>
        <v>0</v>
      </c>
      <c r="O12" s="3">
        <f t="shared" si="3"/>
        <v>0</v>
      </c>
      <c r="Q12" s="3">
        <f t="shared" si="22"/>
        <v>0</v>
      </c>
      <c r="R12" s="3">
        <f t="shared" si="23"/>
        <v>0</v>
      </c>
      <c r="S12" s="3">
        <f t="shared" si="24"/>
        <v>0</v>
      </c>
      <c r="T12" s="3">
        <f t="shared" si="25"/>
        <v>1</v>
      </c>
      <c r="V12" s="3">
        <f t="shared" si="26"/>
        <v>0</v>
      </c>
      <c r="W12" s="3">
        <f t="shared" si="27"/>
        <v>0</v>
      </c>
      <c r="X12" s="3">
        <f t="shared" si="28"/>
        <v>0</v>
      </c>
      <c r="Y12" s="3">
        <f t="shared" si="29"/>
        <v>0</v>
      </c>
      <c r="AA12" s="3">
        <f t="shared" si="30"/>
        <v>0</v>
      </c>
      <c r="AB12" s="3">
        <f t="shared" si="31"/>
        <v>0</v>
      </c>
      <c r="AC12" s="3">
        <f t="shared" si="32"/>
        <v>0</v>
      </c>
      <c r="AD12" s="3">
        <f t="shared" si="33"/>
        <v>0</v>
      </c>
      <c r="AF12" s="3">
        <f t="shared" si="34"/>
        <v>0</v>
      </c>
      <c r="AG12" s="3">
        <f t="shared" si="35"/>
        <v>1</v>
      </c>
      <c r="AH12" s="3">
        <f t="shared" si="36"/>
        <v>0</v>
      </c>
      <c r="AI12" s="3">
        <f t="shared" si="37"/>
        <v>0</v>
      </c>
      <c r="AK12" s="3">
        <f t="shared" si="38"/>
        <v>0</v>
      </c>
      <c r="AL12" s="3">
        <f t="shared" si="39"/>
        <v>0</v>
      </c>
      <c r="AM12" s="3">
        <f t="shared" si="40"/>
        <v>0</v>
      </c>
      <c r="AN12" s="3">
        <f t="shared" si="41"/>
        <v>0</v>
      </c>
      <c r="AP12" s="3">
        <f t="shared" si="42"/>
        <v>0</v>
      </c>
      <c r="AQ12" s="3">
        <f t="shared" si="43"/>
        <v>0</v>
      </c>
      <c r="AR12" s="3">
        <f t="shared" si="44"/>
        <v>1</v>
      </c>
      <c r="AS12" s="3">
        <f t="shared" si="45"/>
        <v>0</v>
      </c>
      <c r="AU12" s="3">
        <f t="shared" si="46"/>
        <v>1</v>
      </c>
      <c r="AV12" s="3">
        <f t="shared" si="4"/>
        <v>0</v>
      </c>
      <c r="AW12" s="3">
        <f t="shared" si="47"/>
        <v>0</v>
      </c>
      <c r="AX12" s="3">
        <f t="shared" si="48"/>
        <v>0</v>
      </c>
      <c r="AZ12" s="3">
        <f t="shared" si="5"/>
        <v>0</v>
      </c>
      <c r="BA12" s="3">
        <f t="shared" si="6"/>
        <v>0</v>
      </c>
      <c r="BB12" s="3">
        <f t="shared" si="7"/>
        <v>0</v>
      </c>
      <c r="BC12" s="3">
        <f t="shared" si="8"/>
        <v>1</v>
      </c>
      <c r="BD12" s="3">
        <f t="shared" si="9"/>
        <v>1</v>
      </c>
      <c r="BE12" s="3">
        <f t="shared" si="10"/>
        <v>0</v>
      </c>
      <c r="BF12" s="3">
        <f t="shared" si="11"/>
        <v>1</v>
      </c>
      <c r="BG12" s="3">
        <f t="shared" si="12"/>
        <v>0</v>
      </c>
      <c r="BH12" s="3">
        <f t="shared" si="13"/>
        <v>0</v>
      </c>
      <c r="BI12" s="3">
        <f t="shared" si="14"/>
        <v>1</v>
      </c>
      <c r="BJ12" s="3">
        <f t="shared" si="15"/>
        <v>1</v>
      </c>
      <c r="BK12" s="3">
        <f t="shared" si="16"/>
        <v>1</v>
      </c>
      <c r="BM12" s="15" t="str">
        <f t="shared" si="49"/>
        <v>Droz</v>
      </c>
      <c r="BN12" s="3">
        <f t="shared" si="17"/>
        <v>0</v>
      </c>
      <c r="BO12" s="3">
        <f t="shared" si="18"/>
        <v>0</v>
      </c>
      <c r="BP12" s="3">
        <f t="shared" si="19"/>
        <v>0</v>
      </c>
      <c r="BQ12" s="3">
        <f t="shared" si="20"/>
        <v>1</v>
      </c>
      <c r="BS12" s="3">
        <f t="shared" si="50"/>
        <v>1</v>
      </c>
      <c r="BT12" s="3">
        <f t="shared" si="51"/>
        <v>0</v>
      </c>
      <c r="BU12" s="3">
        <f t="shared" si="52"/>
        <v>1</v>
      </c>
      <c r="BV12" s="3">
        <f t="shared" si="53"/>
        <v>0</v>
      </c>
      <c r="BX12" s="3">
        <f t="shared" si="54"/>
        <v>0</v>
      </c>
      <c r="BY12" s="3" t="str">
        <f t="shared" si="55"/>
        <v>N/A</v>
      </c>
      <c r="BZ12" s="3" t="str">
        <f t="shared" si="56"/>
        <v>N/A</v>
      </c>
      <c r="CA12" s="3" t="str">
        <f t="shared" si="57"/>
        <v>N/A</v>
      </c>
      <c r="CB12" s="3" t="str">
        <f t="shared" si="58"/>
        <v>N/A</v>
      </c>
      <c r="CD12" s="3">
        <f t="shared" si="59"/>
        <v>1</v>
      </c>
      <c r="CE12" s="3">
        <f t="shared" si="60"/>
        <v>10</v>
      </c>
      <c r="CF12" s="3">
        <f t="shared" si="61"/>
        <v>7</v>
      </c>
      <c r="CG12" s="3">
        <f t="shared" si="62"/>
        <v>9</v>
      </c>
      <c r="CH12" s="3">
        <f t="shared" si="63"/>
        <v>3</v>
      </c>
      <c r="CJ12" s="3">
        <f t="shared" si="21"/>
        <v>0</v>
      </c>
      <c r="CK12" s="3" t="str">
        <f t="shared" si="64"/>
        <v>N/A</v>
      </c>
      <c r="CL12" s="3" t="str">
        <f t="shared" si="65"/>
        <v>N/A</v>
      </c>
      <c r="CM12" s="3" t="str">
        <f t="shared" si="66"/>
        <v>N/A</v>
      </c>
      <c r="CN12" s="3" t="str">
        <f t="shared" si="67"/>
        <v>N/A</v>
      </c>
      <c r="CP12" s="3">
        <v>3</v>
      </c>
      <c r="CQ12" s="3">
        <v>2</v>
      </c>
      <c r="CR12" s="3">
        <v>2</v>
      </c>
      <c r="CS12" s="3">
        <v>1</v>
      </c>
      <c r="CU12" s="3">
        <f t="shared" si="68"/>
        <v>0</v>
      </c>
      <c r="CV12" s="3">
        <f t="shared" si="69"/>
        <v>0</v>
      </c>
      <c r="CW12" s="3">
        <f t="shared" si="70"/>
        <v>0</v>
      </c>
      <c r="CX12" s="3">
        <f t="shared" si="71"/>
        <v>1</v>
      </c>
      <c r="CZ12" s="3">
        <v>0</v>
      </c>
      <c r="DA12" s="3">
        <v>0</v>
      </c>
      <c r="DB12" s="3">
        <v>0</v>
      </c>
      <c r="DC12" s="3">
        <v>0</v>
      </c>
    </row>
    <row r="13" spans="1:107">
      <c r="A13" s="114" t="s">
        <v>432</v>
      </c>
      <c r="B13" s="3">
        <v>12</v>
      </c>
      <c r="C13" s="3">
        <v>164</v>
      </c>
      <c r="D13" s="3">
        <v>3</v>
      </c>
      <c r="E13" s="3">
        <v>14</v>
      </c>
      <c r="F13" s="3">
        <v>4</v>
      </c>
      <c r="G13" s="3">
        <v>3</v>
      </c>
      <c r="H13" s="3">
        <v>4</v>
      </c>
      <c r="I13" s="3">
        <v>3</v>
      </c>
      <c r="J13" s="3">
        <v>1</v>
      </c>
      <c r="L13" s="3">
        <f t="shared" si="0"/>
        <v>0</v>
      </c>
      <c r="M13" s="3">
        <f t="shared" si="1"/>
        <v>1</v>
      </c>
      <c r="N13" s="3">
        <f t="shared" si="2"/>
        <v>0</v>
      </c>
      <c r="O13" s="3">
        <f t="shared" si="3"/>
        <v>1</v>
      </c>
      <c r="Q13" s="3">
        <f t="shared" si="22"/>
        <v>0</v>
      </c>
      <c r="R13" s="3">
        <f t="shared" si="23"/>
        <v>0</v>
      </c>
      <c r="S13" s="3">
        <f t="shared" si="24"/>
        <v>0</v>
      </c>
      <c r="T13" s="3">
        <f t="shared" si="25"/>
        <v>0</v>
      </c>
      <c r="V13" s="3">
        <f t="shared" si="26"/>
        <v>1</v>
      </c>
      <c r="W13" s="3">
        <f t="shared" si="27"/>
        <v>0</v>
      </c>
      <c r="X13" s="3">
        <f t="shared" si="28"/>
        <v>1</v>
      </c>
      <c r="Y13" s="3">
        <f t="shared" si="29"/>
        <v>0</v>
      </c>
      <c r="AA13" s="3">
        <f t="shared" si="30"/>
        <v>0</v>
      </c>
      <c r="AB13" s="3">
        <f t="shared" si="31"/>
        <v>0</v>
      </c>
      <c r="AC13" s="3">
        <f t="shared" si="32"/>
        <v>0</v>
      </c>
      <c r="AD13" s="3">
        <f t="shared" si="33"/>
        <v>0</v>
      </c>
      <c r="AF13" s="3">
        <f t="shared" si="34"/>
        <v>0</v>
      </c>
      <c r="AG13" s="3">
        <f t="shared" si="35"/>
        <v>0</v>
      </c>
      <c r="AH13" s="3">
        <f t="shared" si="36"/>
        <v>0</v>
      </c>
      <c r="AI13" s="3">
        <f t="shared" si="37"/>
        <v>0</v>
      </c>
      <c r="AK13" s="3">
        <f t="shared" si="38"/>
        <v>0</v>
      </c>
      <c r="AL13" s="3">
        <f t="shared" si="39"/>
        <v>0</v>
      </c>
      <c r="AM13" s="3">
        <f t="shared" si="40"/>
        <v>0</v>
      </c>
      <c r="AN13" s="3">
        <f t="shared" si="41"/>
        <v>0</v>
      </c>
      <c r="AP13" s="3">
        <f t="shared" si="42"/>
        <v>0</v>
      </c>
      <c r="AQ13" s="3">
        <f t="shared" si="43"/>
        <v>0</v>
      </c>
      <c r="AR13" s="3">
        <f t="shared" si="44"/>
        <v>0</v>
      </c>
      <c r="AS13" s="3">
        <f t="shared" si="45"/>
        <v>0</v>
      </c>
      <c r="AU13" s="3">
        <f t="shared" si="46"/>
        <v>0</v>
      </c>
      <c r="AV13" s="3">
        <f t="shared" si="4"/>
        <v>0</v>
      </c>
      <c r="AW13" s="3">
        <f t="shared" si="47"/>
        <v>0</v>
      </c>
      <c r="AX13" s="3">
        <f t="shared" si="48"/>
        <v>0</v>
      </c>
      <c r="AZ13" s="3">
        <f t="shared" si="5"/>
        <v>0</v>
      </c>
      <c r="BA13" s="3">
        <f t="shared" si="6"/>
        <v>0</v>
      </c>
      <c r="BB13" s="3">
        <f t="shared" si="7"/>
        <v>0</v>
      </c>
      <c r="BC13" s="3">
        <f t="shared" si="8"/>
        <v>1</v>
      </c>
      <c r="BD13" s="3">
        <f t="shared" si="9"/>
        <v>1</v>
      </c>
      <c r="BE13" s="3">
        <f t="shared" si="10"/>
        <v>0</v>
      </c>
      <c r="BF13" s="3">
        <f t="shared" si="11"/>
        <v>0</v>
      </c>
      <c r="BG13" s="3">
        <f t="shared" si="12"/>
        <v>0</v>
      </c>
      <c r="BH13" s="3">
        <f t="shared" si="13"/>
        <v>0</v>
      </c>
      <c r="BI13" s="3">
        <f t="shared" si="14"/>
        <v>1</v>
      </c>
      <c r="BJ13" s="3">
        <f t="shared" si="15"/>
        <v>0</v>
      </c>
      <c r="BK13" s="3">
        <f t="shared" si="16"/>
        <v>1</v>
      </c>
      <c r="BM13" s="15">
        <f t="shared" si="49"/>
        <v>0</v>
      </c>
      <c r="BN13" s="3">
        <f t="shared" si="17"/>
        <v>0</v>
      </c>
      <c r="BO13" s="3">
        <f t="shared" si="18"/>
        <v>0</v>
      </c>
      <c r="BP13" s="3">
        <f t="shared" si="19"/>
        <v>0</v>
      </c>
      <c r="BQ13" s="3">
        <f t="shared" si="20"/>
        <v>0</v>
      </c>
      <c r="BS13" s="3">
        <f t="shared" si="50"/>
        <v>0</v>
      </c>
      <c r="BT13" s="3">
        <f t="shared" si="51"/>
        <v>0</v>
      </c>
      <c r="BU13" s="3">
        <f t="shared" si="52"/>
        <v>0</v>
      </c>
      <c r="BV13" s="3">
        <f t="shared" si="53"/>
        <v>0</v>
      </c>
      <c r="BX13" s="3">
        <f t="shared" si="54"/>
        <v>1</v>
      </c>
      <c r="BY13" s="3">
        <f t="shared" si="55"/>
        <v>4</v>
      </c>
      <c r="BZ13" s="3">
        <f t="shared" si="56"/>
        <v>3</v>
      </c>
      <c r="CA13" s="3">
        <f t="shared" si="57"/>
        <v>4</v>
      </c>
      <c r="CB13" s="3">
        <f t="shared" si="58"/>
        <v>3</v>
      </c>
      <c r="CD13" s="3">
        <f t="shared" si="59"/>
        <v>0</v>
      </c>
      <c r="CE13" s="3" t="str">
        <f t="shared" si="60"/>
        <v>N/A</v>
      </c>
      <c r="CF13" s="3" t="str">
        <f t="shared" si="61"/>
        <v>N/A</v>
      </c>
      <c r="CG13" s="3" t="str">
        <f t="shared" si="62"/>
        <v>N/A</v>
      </c>
      <c r="CH13" s="3" t="str">
        <f t="shared" si="63"/>
        <v>N/A</v>
      </c>
      <c r="CJ13" s="3">
        <f t="shared" si="21"/>
        <v>0</v>
      </c>
      <c r="CK13" s="3" t="str">
        <f t="shared" si="64"/>
        <v>N/A</v>
      </c>
      <c r="CL13" s="3" t="str">
        <f t="shared" si="65"/>
        <v>N/A</v>
      </c>
      <c r="CM13" s="3" t="str">
        <f t="shared" si="66"/>
        <v>N/A</v>
      </c>
      <c r="CN13" s="3" t="str">
        <f t="shared" si="67"/>
        <v>N/A</v>
      </c>
      <c r="CP13" s="3">
        <v>1</v>
      </c>
      <c r="CQ13" s="3">
        <v>2</v>
      </c>
      <c r="CR13" s="3">
        <v>2</v>
      </c>
      <c r="CS13" s="3">
        <v>2</v>
      </c>
      <c r="CU13" s="3">
        <f t="shared" si="68"/>
        <v>0</v>
      </c>
      <c r="CV13" s="3">
        <f t="shared" si="69"/>
        <v>1</v>
      </c>
      <c r="CW13" s="3">
        <f t="shared" si="70"/>
        <v>0</v>
      </c>
      <c r="CX13" s="3">
        <f t="shared" si="71"/>
        <v>1</v>
      </c>
      <c r="CZ13" s="3">
        <v>0</v>
      </c>
      <c r="DA13" s="3">
        <v>0</v>
      </c>
      <c r="DB13" s="3">
        <v>0</v>
      </c>
      <c r="DC13" s="3">
        <v>0</v>
      </c>
    </row>
    <row r="14" spans="1:107">
      <c r="A14" s="114" t="s">
        <v>432</v>
      </c>
      <c r="B14" s="3">
        <v>13</v>
      </c>
      <c r="C14" s="3">
        <v>247</v>
      </c>
      <c r="D14" s="3">
        <v>4</v>
      </c>
      <c r="E14" s="3">
        <v>10</v>
      </c>
      <c r="F14" s="3">
        <v>7</v>
      </c>
      <c r="G14" s="3">
        <v>4</v>
      </c>
      <c r="H14" s="3">
        <v>8</v>
      </c>
      <c r="I14" s="3">
        <v>5</v>
      </c>
      <c r="J14" s="3">
        <v>1</v>
      </c>
      <c r="L14" s="3">
        <f t="shared" si="0"/>
        <v>0</v>
      </c>
      <c r="M14" s="3">
        <f t="shared" si="1"/>
        <v>1</v>
      </c>
      <c r="N14" s="3">
        <f t="shared" si="2"/>
        <v>0</v>
      </c>
      <c r="O14" s="3">
        <f t="shared" si="3"/>
        <v>0</v>
      </c>
      <c r="Q14" s="3">
        <f t="shared" si="22"/>
        <v>0</v>
      </c>
      <c r="R14" s="3">
        <f t="shared" si="23"/>
        <v>0</v>
      </c>
      <c r="S14" s="3">
        <f t="shared" si="24"/>
        <v>0</v>
      </c>
      <c r="T14" s="3">
        <f t="shared" si="25"/>
        <v>0</v>
      </c>
      <c r="V14" s="3">
        <f t="shared" si="26"/>
        <v>0</v>
      </c>
      <c r="W14" s="3">
        <f t="shared" si="27"/>
        <v>0</v>
      </c>
      <c r="X14" s="3">
        <f t="shared" si="28"/>
        <v>0</v>
      </c>
      <c r="Y14" s="3">
        <f t="shared" si="29"/>
        <v>1</v>
      </c>
      <c r="AA14" s="3">
        <f t="shared" si="30"/>
        <v>0</v>
      </c>
      <c r="AB14" s="3">
        <f t="shared" si="31"/>
        <v>0</v>
      </c>
      <c r="AC14" s="3">
        <f t="shared" si="32"/>
        <v>0</v>
      </c>
      <c r="AD14" s="3">
        <f t="shared" si="33"/>
        <v>0</v>
      </c>
      <c r="AF14" s="3">
        <f t="shared" si="34"/>
        <v>1</v>
      </c>
      <c r="AG14" s="3">
        <f t="shared" si="35"/>
        <v>0</v>
      </c>
      <c r="AH14" s="3">
        <f t="shared" si="36"/>
        <v>0</v>
      </c>
      <c r="AI14" s="3">
        <f t="shared" si="37"/>
        <v>0</v>
      </c>
      <c r="AK14" s="3">
        <f t="shared" si="38"/>
        <v>0</v>
      </c>
      <c r="AL14" s="3">
        <f t="shared" si="39"/>
        <v>0</v>
      </c>
      <c r="AM14" s="3">
        <f t="shared" si="40"/>
        <v>1</v>
      </c>
      <c r="AN14" s="3">
        <f t="shared" si="41"/>
        <v>0</v>
      </c>
      <c r="AP14" s="3">
        <f t="shared" si="42"/>
        <v>0</v>
      </c>
      <c r="AQ14" s="3">
        <f t="shared" si="43"/>
        <v>0</v>
      </c>
      <c r="AR14" s="3">
        <f t="shared" si="44"/>
        <v>0</v>
      </c>
      <c r="AS14" s="3">
        <f t="shared" si="45"/>
        <v>0</v>
      </c>
      <c r="AU14" s="3">
        <f t="shared" si="46"/>
        <v>0</v>
      </c>
      <c r="AV14" s="3">
        <f t="shared" si="4"/>
        <v>0</v>
      </c>
      <c r="AW14" s="3">
        <f t="shared" si="47"/>
        <v>0</v>
      </c>
      <c r="AX14" s="3">
        <f t="shared" si="48"/>
        <v>0</v>
      </c>
      <c r="AZ14" s="3">
        <f t="shared" si="5"/>
        <v>0</v>
      </c>
      <c r="BA14" s="3">
        <f t="shared" si="6"/>
        <v>1</v>
      </c>
      <c r="BB14" s="3">
        <f t="shared" si="7"/>
        <v>0</v>
      </c>
      <c r="BC14" s="3">
        <f t="shared" si="8"/>
        <v>1</v>
      </c>
      <c r="BD14" s="3">
        <f t="shared" si="9"/>
        <v>1</v>
      </c>
      <c r="BE14" s="3">
        <f t="shared" si="10"/>
        <v>1</v>
      </c>
      <c r="BF14" s="3">
        <f t="shared" si="11"/>
        <v>0</v>
      </c>
      <c r="BG14" s="3">
        <f t="shared" si="12"/>
        <v>0</v>
      </c>
      <c r="BH14" s="3">
        <f t="shared" si="13"/>
        <v>0</v>
      </c>
      <c r="BI14" s="3">
        <f t="shared" si="14"/>
        <v>1</v>
      </c>
      <c r="BJ14" s="3">
        <f t="shared" si="15"/>
        <v>0</v>
      </c>
      <c r="BK14" s="3">
        <f t="shared" si="16"/>
        <v>1</v>
      </c>
      <c r="BM14" s="15" t="str">
        <f t="shared" si="49"/>
        <v>Scott</v>
      </c>
      <c r="BN14" s="3">
        <f t="shared" si="17"/>
        <v>0</v>
      </c>
      <c r="BO14" s="3">
        <f t="shared" si="18"/>
        <v>1</v>
      </c>
      <c r="BP14" s="3">
        <f t="shared" si="19"/>
        <v>0</v>
      </c>
      <c r="BQ14" s="3">
        <f t="shared" si="20"/>
        <v>0</v>
      </c>
      <c r="BS14" s="3">
        <f t="shared" si="50"/>
        <v>0</v>
      </c>
      <c r="BT14" s="3">
        <f t="shared" si="51"/>
        <v>0</v>
      </c>
      <c r="BU14" s="3">
        <f t="shared" si="52"/>
        <v>1</v>
      </c>
      <c r="BV14" s="3">
        <f t="shared" si="53"/>
        <v>0</v>
      </c>
      <c r="BX14" s="3">
        <f t="shared" si="54"/>
        <v>0</v>
      </c>
      <c r="BY14" s="3" t="str">
        <f t="shared" si="55"/>
        <v>N/A</v>
      </c>
      <c r="BZ14" s="3" t="str">
        <f t="shared" si="56"/>
        <v>N/A</v>
      </c>
      <c r="CA14" s="3" t="str">
        <f t="shared" si="57"/>
        <v>N/A</v>
      </c>
      <c r="CB14" s="3" t="str">
        <f t="shared" si="58"/>
        <v>N/A</v>
      </c>
      <c r="CD14" s="3">
        <f t="shared" si="59"/>
        <v>1</v>
      </c>
      <c r="CE14" s="3">
        <f t="shared" si="60"/>
        <v>7</v>
      </c>
      <c r="CF14" s="3">
        <f t="shared" si="61"/>
        <v>4</v>
      </c>
      <c r="CG14" s="3">
        <f t="shared" si="62"/>
        <v>8</v>
      </c>
      <c r="CH14" s="3">
        <f t="shared" si="63"/>
        <v>5</v>
      </c>
      <c r="CJ14" s="3">
        <f t="shared" si="21"/>
        <v>0</v>
      </c>
      <c r="CK14" s="3" t="str">
        <f t="shared" si="64"/>
        <v>N/A</v>
      </c>
      <c r="CL14" s="3" t="str">
        <f t="shared" si="65"/>
        <v>N/A</v>
      </c>
      <c r="CM14" s="3" t="str">
        <f t="shared" si="66"/>
        <v>N/A</v>
      </c>
      <c r="CN14" s="3" t="str">
        <f t="shared" si="67"/>
        <v>N/A</v>
      </c>
      <c r="CP14" s="3">
        <v>1</v>
      </c>
      <c r="CQ14" s="3">
        <v>1</v>
      </c>
      <c r="CR14" s="3">
        <v>1</v>
      </c>
      <c r="CS14" s="3">
        <v>2</v>
      </c>
      <c r="CU14" s="3">
        <f t="shared" si="68"/>
        <v>0</v>
      </c>
      <c r="CV14" s="3">
        <f t="shared" si="69"/>
        <v>0</v>
      </c>
      <c r="CW14" s="3">
        <f t="shared" si="70"/>
        <v>0</v>
      </c>
      <c r="CX14" s="3">
        <f t="shared" si="71"/>
        <v>0</v>
      </c>
      <c r="CZ14" s="3">
        <v>0</v>
      </c>
      <c r="DA14" s="3">
        <v>0</v>
      </c>
      <c r="DB14" s="3">
        <v>0</v>
      </c>
      <c r="DC14" s="3">
        <v>0</v>
      </c>
    </row>
    <row r="15" spans="1:107">
      <c r="A15" s="114" t="s">
        <v>432</v>
      </c>
      <c r="B15" s="3">
        <v>14</v>
      </c>
      <c r="C15" s="3">
        <v>365</v>
      </c>
      <c r="D15" s="3">
        <v>4</v>
      </c>
      <c r="E15" s="3">
        <v>4</v>
      </c>
      <c r="F15" s="3">
        <v>7</v>
      </c>
      <c r="G15" s="3">
        <v>5</v>
      </c>
      <c r="H15" s="3">
        <v>5</v>
      </c>
      <c r="I15" s="3">
        <v>4</v>
      </c>
      <c r="J15" s="3">
        <v>1</v>
      </c>
      <c r="L15" s="3">
        <f t="shared" si="0"/>
        <v>0</v>
      </c>
      <c r="M15" s="3">
        <f t="shared" si="1"/>
        <v>0</v>
      </c>
      <c r="N15" s="3">
        <f t="shared" si="2"/>
        <v>0</v>
      </c>
      <c r="O15" s="3">
        <f t="shared" si="3"/>
        <v>1</v>
      </c>
      <c r="Q15" s="3">
        <f t="shared" si="22"/>
        <v>0</v>
      </c>
      <c r="R15" s="3">
        <f t="shared" si="23"/>
        <v>0</v>
      </c>
      <c r="S15" s="3">
        <f t="shared" si="24"/>
        <v>0</v>
      </c>
      <c r="T15" s="3">
        <f t="shared" si="25"/>
        <v>0</v>
      </c>
      <c r="V15" s="3">
        <f t="shared" si="26"/>
        <v>0</v>
      </c>
      <c r="W15" s="3">
        <f t="shared" si="27"/>
        <v>1</v>
      </c>
      <c r="X15" s="3">
        <f t="shared" si="28"/>
        <v>1</v>
      </c>
      <c r="Y15" s="3">
        <f t="shared" si="29"/>
        <v>0</v>
      </c>
      <c r="AA15" s="3">
        <f t="shared" si="30"/>
        <v>0</v>
      </c>
      <c r="AB15" s="3">
        <f t="shared" si="31"/>
        <v>0</v>
      </c>
      <c r="AC15" s="3">
        <f t="shared" si="32"/>
        <v>0</v>
      </c>
      <c r="AD15" s="3">
        <f t="shared" si="33"/>
        <v>0</v>
      </c>
      <c r="AF15" s="3">
        <f t="shared" si="34"/>
        <v>1</v>
      </c>
      <c r="AG15" s="3">
        <f t="shared" si="35"/>
        <v>0</v>
      </c>
      <c r="AH15" s="3">
        <f t="shared" si="36"/>
        <v>0</v>
      </c>
      <c r="AI15" s="3">
        <f t="shared" si="37"/>
        <v>0</v>
      </c>
      <c r="AK15" s="3">
        <f t="shared" si="38"/>
        <v>0</v>
      </c>
      <c r="AL15" s="3">
        <f t="shared" si="39"/>
        <v>0</v>
      </c>
      <c r="AM15" s="3">
        <f t="shared" si="40"/>
        <v>0</v>
      </c>
      <c r="AN15" s="3">
        <f t="shared" si="41"/>
        <v>0</v>
      </c>
      <c r="AP15" s="3">
        <f t="shared" si="42"/>
        <v>0</v>
      </c>
      <c r="AQ15" s="3">
        <f t="shared" si="43"/>
        <v>0</v>
      </c>
      <c r="AR15" s="3">
        <f t="shared" si="44"/>
        <v>0</v>
      </c>
      <c r="AS15" s="3">
        <f t="shared" si="45"/>
        <v>0</v>
      </c>
      <c r="AU15" s="3">
        <f t="shared" si="46"/>
        <v>0</v>
      </c>
      <c r="AV15" s="3">
        <f t="shared" si="4"/>
        <v>0</v>
      </c>
      <c r="AW15" s="3">
        <f t="shared" si="47"/>
        <v>0</v>
      </c>
      <c r="AX15" s="3">
        <f t="shared" si="48"/>
        <v>0</v>
      </c>
      <c r="AZ15" s="3">
        <f t="shared" si="5"/>
        <v>0</v>
      </c>
      <c r="BA15" s="3">
        <f t="shared" si="6"/>
        <v>0</v>
      </c>
      <c r="BB15" s="3">
        <f t="shared" si="7"/>
        <v>0</v>
      </c>
      <c r="BC15" s="3">
        <f t="shared" si="8"/>
        <v>1</v>
      </c>
      <c r="BD15" s="3">
        <f t="shared" si="9"/>
        <v>0</v>
      </c>
      <c r="BE15" s="3">
        <f t="shared" si="10"/>
        <v>0</v>
      </c>
      <c r="BF15" s="3">
        <f t="shared" si="11"/>
        <v>1</v>
      </c>
      <c r="BG15" s="3">
        <f t="shared" si="12"/>
        <v>0</v>
      </c>
      <c r="BH15" s="3">
        <f t="shared" si="13"/>
        <v>0</v>
      </c>
      <c r="BI15" s="3">
        <f t="shared" si="14"/>
        <v>1</v>
      </c>
      <c r="BJ15" s="3">
        <f t="shared" si="15"/>
        <v>1</v>
      </c>
      <c r="BK15" s="3">
        <f t="shared" si="16"/>
        <v>1</v>
      </c>
      <c r="BM15" s="15" t="str">
        <f t="shared" si="49"/>
        <v>Droz</v>
      </c>
      <c r="BN15" s="3">
        <f t="shared" si="17"/>
        <v>0</v>
      </c>
      <c r="BO15" s="3">
        <f t="shared" si="18"/>
        <v>0</v>
      </c>
      <c r="BP15" s="3">
        <f t="shared" si="19"/>
        <v>0</v>
      </c>
      <c r="BQ15" s="3">
        <f t="shared" si="20"/>
        <v>1</v>
      </c>
      <c r="BS15" s="3">
        <f t="shared" si="50"/>
        <v>0</v>
      </c>
      <c r="BT15" s="3">
        <f t="shared" si="51"/>
        <v>0</v>
      </c>
      <c r="BU15" s="3">
        <f t="shared" si="52"/>
        <v>0</v>
      </c>
      <c r="BV15" s="3">
        <f t="shared" si="53"/>
        <v>0</v>
      </c>
      <c r="BX15" s="3">
        <f t="shared" si="54"/>
        <v>0</v>
      </c>
      <c r="BY15" s="3" t="str">
        <f t="shared" si="55"/>
        <v>N/A</v>
      </c>
      <c r="BZ15" s="3" t="str">
        <f t="shared" si="56"/>
        <v>N/A</v>
      </c>
      <c r="CA15" s="3" t="str">
        <f t="shared" si="57"/>
        <v>N/A</v>
      </c>
      <c r="CB15" s="3" t="str">
        <f t="shared" si="58"/>
        <v>N/A</v>
      </c>
      <c r="CD15" s="3">
        <f t="shared" si="59"/>
        <v>1</v>
      </c>
      <c r="CE15" s="3">
        <f t="shared" si="60"/>
        <v>7</v>
      </c>
      <c r="CF15" s="3">
        <f t="shared" si="61"/>
        <v>5</v>
      </c>
      <c r="CG15" s="3">
        <f t="shared" si="62"/>
        <v>5</v>
      </c>
      <c r="CH15" s="3">
        <f t="shared" si="63"/>
        <v>4</v>
      </c>
      <c r="CJ15" s="3">
        <f t="shared" si="21"/>
        <v>0</v>
      </c>
      <c r="CK15" s="3" t="str">
        <f t="shared" si="64"/>
        <v>N/A</v>
      </c>
      <c r="CL15" s="3" t="str">
        <f t="shared" si="65"/>
        <v>N/A</v>
      </c>
      <c r="CM15" s="3" t="str">
        <f t="shared" si="66"/>
        <v>N/A</v>
      </c>
      <c r="CN15" s="3" t="str">
        <f t="shared" si="67"/>
        <v>N/A</v>
      </c>
      <c r="CP15" s="3">
        <v>2</v>
      </c>
      <c r="CQ15" s="3">
        <v>2</v>
      </c>
      <c r="CR15" s="3">
        <v>2</v>
      </c>
      <c r="CS15" s="3">
        <v>1</v>
      </c>
      <c r="CU15" s="3">
        <f t="shared" si="68"/>
        <v>0</v>
      </c>
      <c r="CV15" s="3">
        <f t="shared" si="69"/>
        <v>0</v>
      </c>
      <c r="CW15" s="3">
        <f t="shared" si="70"/>
        <v>0</v>
      </c>
      <c r="CX15" s="3">
        <f t="shared" si="71"/>
        <v>0</v>
      </c>
      <c r="CZ15" s="3">
        <v>0</v>
      </c>
      <c r="DA15" s="3">
        <v>1</v>
      </c>
      <c r="DB15" s="3">
        <v>0</v>
      </c>
      <c r="DC15" s="3">
        <v>1</v>
      </c>
    </row>
    <row r="16" spans="1:107">
      <c r="A16" s="114" t="s">
        <v>432</v>
      </c>
      <c r="B16" s="3">
        <v>15</v>
      </c>
      <c r="C16" s="3">
        <v>147</v>
      </c>
      <c r="D16" s="3">
        <v>3</v>
      </c>
      <c r="E16" s="3">
        <v>12</v>
      </c>
      <c r="F16" s="3">
        <v>5</v>
      </c>
      <c r="G16" s="3">
        <v>5</v>
      </c>
      <c r="H16" s="3">
        <v>4</v>
      </c>
      <c r="I16" s="3">
        <v>5</v>
      </c>
      <c r="J16" s="3">
        <v>1</v>
      </c>
      <c r="L16" s="3">
        <f t="shared" si="0"/>
        <v>0</v>
      </c>
      <c r="M16" s="3">
        <f t="shared" si="1"/>
        <v>0</v>
      </c>
      <c r="N16" s="3">
        <f t="shared" si="2"/>
        <v>0</v>
      </c>
      <c r="O16" s="3">
        <f t="shared" si="3"/>
        <v>0</v>
      </c>
      <c r="Q16" s="3">
        <f t="shared" si="22"/>
        <v>0</v>
      </c>
      <c r="R16" s="3">
        <f t="shared" si="23"/>
        <v>0</v>
      </c>
      <c r="S16" s="3">
        <f t="shared" si="24"/>
        <v>0</v>
      </c>
      <c r="T16" s="3">
        <f t="shared" si="25"/>
        <v>0</v>
      </c>
      <c r="V16" s="3">
        <f t="shared" si="26"/>
        <v>0</v>
      </c>
      <c r="W16" s="3">
        <f t="shared" si="27"/>
        <v>0</v>
      </c>
      <c r="X16" s="3">
        <f t="shared" si="28"/>
        <v>1</v>
      </c>
      <c r="Y16" s="3">
        <f t="shared" si="29"/>
        <v>0</v>
      </c>
      <c r="AA16" s="3">
        <f t="shared" si="30"/>
        <v>1</v>
      </c>
      <c r="AB16" s="3">
        <f t="shared" si="31"/>
        <v>1</v>
      </c>
      <c r="AC16" s="3">
        <f t="shared" si="32"/>
        <v>0</v>
      </c>
      <c r="AD16" s="3">
        <f t="shared" si="33"/>
        <v>1</v>
      </c>
      <c r="AF16" s="3">
        <f t="shared" si="34"/>
        <v>0</v>
      </c>
      <c r="AG16" s="3">
        <f t="shared" si="35"/>
        <v>0</v>
      </c>
      <c r="AH16" s="3">
        <f t="shared" si="36"/>
        <v>0</v>
      </c>
      <c r="AI16" s="3">
        <f t="shared" si="37"/>
        <v>0</v>
      </c>
      <c r="AK16" s="3">
        <f t="shared" si="38"/>
        <v>0</v>
      </c>
      <c r="AL16" s="3">
        <f t="shared" si="39"/>
        <v>0</v>
      </c>
      <c r="AM16" s="3">
        <f t="shared" si="40"/>
        <v>0</v>
      </c>
      <c r="AN16" s="3">
        <f t="shared" si="41"/>
        <v>0</v>
      </c>
      <c r="AP16" s="3">
        <f t="shared" si="42"/>
        <v>0</v>
      </c>
      <c r="AQ16" s="3">
        <f t="shared" si="43"/>
        <v>0</v>
      </c>
      <c r="AR16" s="3">
        <f t="shared" si="44"/>
        <v>0</v>
      </c>
      <c r="AS16" s="3">
        <f t="shared" si="45"/>
        <v>0</v>
      </c>
      <c r="AU16" s="3">
        <f t="shared" si="46"/>
        <v>0</v>
      </c>
      <c r="AV16" s="3">
        <f t="shared" si="4"/>
        <v>0</v>
      </c>
      <c r="AW16" s="3">
        <f t="shared" si="47"/>
        <v>0</v>
      </c>
      <c r="AX16" s="3">
        <f t="shared" si="48"/>
        <v>0</v>
      </c>
      <c r="AZ16" s="3">
        <f t="shared" si="5"/>
        <v>0</v>
      </c>
      <c r="BA16" s="3">
        <f t="shared" si="6"/>
        <v>0</v>
      </c>
      <c r="BB16" s="3">
        <f t="shared" si="7"/>
        <v>0</v>
      </c>
      <c r="BC16" s="3">
        <f t="shared" si="8"/>
        <v>0</v>
      </c>
      <c r="BD16" s="3">
        <f t="shared" si="9"/>
        <v>0</v>
      </c>
      <c r="BE16" s="3">
        <f t="shared" si="10"/>
        <v>0</v>
      </c>
      <c r="BF16" s="3">
        <f t="shared" si="11"/>
        <v>1</v>
      </c>
      <c r="BG16" s="3">
        <f t="shared" si="12"/>
        <v>1</v>
      </c>
      <c r="BH16" s="3">
        <f t="shared" si="13"/>
        <v>1</v>
      </c>
      <c r="BI16" s="3">
        <f t="shared" si="14"/>
        <v>0</v>
      </c>
      <c r="BJ16" s="3">
        <f t="shared" si="15"/>
        <v>0</v>
      </c>
      <c r="BK16" s="3">
        <f t="shared" si="16"/>
        <v>0</v>
      </c>
      <c r="BM16" s="15" t="str">
        <f t="shared" si="49"/>
        <v>Dan</v>
      </c>
      <c r="BN16" s="3">
        <f t="shared" si="17"/>
        <v>0</v>
      </c>
      <c r="BO16" s="3">
        <f t="shared" si="18"/>
        <v>0</v>
      </c>
      <c r="BP16" s="3">
        <f t="shared" si="19"/>
        <v>1</v>
      </c>
      <c r="BQ16" s="3">
        <f t="shared" si="20"/>
        <v>0</v>
      </c>
      <c r="BS16" s="3">
        <f t="shared" si="50"/>
        <v>0</v>
      </c>
      <c r="BT16" s="3">
        <f t="shared" si="51"/>
        <v>0</v>
      </c>
      <c r="BU16" s="3">
        <f t="shared" si="52"/>
        <v>0</v>
      </c>
      <c r="BV16" s="3">
        <f t="shared" si="53"/>
        <v>0</v>
      </c>
      <c r="BX16" s="3">
        <f t="shared" si="54"/>
        <v>1</v>
      </c>
      <c r="BY16" s="3">
        <f t="shared" si="55"/>
        <v>5</v>
      </c>
      <c r="BZ16" s="3">
        <f t="shared" si="56"/>
        <v>5</v>
      </c>
      <c r="CA16" s="3">
        <f t="shared" si="57"/>
        <v>4</v>
      </c>
      <c r="CB16" s="3">
        <f t="shared" si="58"/>
        <v>5</v>
      </c>
      <c r="CD16" s="3">
        <f t="shared" si="59"/>
        <v>0</v>
      </c>
      <c r="CE16" s="3" t="str">
        <f t="shared" si="60"/>
        <v>N/A</v>
      </c>
      <c r="CF16" s="3" t="str">
        <f t="shared" si="61"/>
        <v>N/A</v>
      </c>
      <c r="CG16" s="3" t="str">
        <f t="shared" si="62"/>
        <v>N/A</v>
      </c>
      <c r="CH16" s="3" t="str">
        <f t="shared" si="63"/>
        <v>N/A</v>
      </c>
      <c r="CJ16" s="3">
        <f t="shared" si="21"/>
        <v>0</v>
      </c>
      <c r="CK16" s="3" t="str">
        <f t="shared" si="64"/>
        <v>N/A</v>
      </c>
      <c r="CL16" s="3" t="str">
        <f t="shared" si="65"/>
        <v>N/A</v>
      </c>
      <c r="CM16" s="3" t="str">
        <f t="shared" si="66"/>
        <v>N/A</v>
      </c>
      <c r="CN16" s="3" t="str">
        <f t="shared" si="67"/>
        <v>N/A</v>
      </c>
      <c r="CP16" s="3">
        <v>3</v>
      </c>
      <c r="CQ16" s="3">
        <v>0</v>
      </c>
      <c r="CR16" s="3">
        <v>1</v>
      </c>
      <c r="CS16" s="3">
        <v>2</v>
      </c>
      <c r="CU16" s="3">
        <f t="shared" si="68"/>
        <v>0</v>
      </c>
      <c r="CV16" s="3">
        <f t="shared" si="69"/>
        <v>0</v>
      </c>
      <c r="CW16" s="3">
        <f t="shared" si="70"/>
        <v>0</v>
      </c>
      <c r="CX16" s="3">
        <f t="shared" si="71"/>
        <v>0</v>
      </c>
      <c r="CZ16" s="3">
        <v>0</v>
      </c>
      <c r="DA16" s="3">
        <v>0</v>
      </c>
      <c r="DB16" s="3">
        <v>0</v>
      </c>
      <c r="DC16" s="3">
        <v>0</v>
      </c>
    </row>
    <row r="17" spans="1:107">
      <c r="A17" s="114" t="s">
        <v>432</v>
      </c>
      <c r="B17" s="3">
        <v>16</v>
      </c>
      <c r="C17" s="3">
        <v>339</v>
      </c>
      <c r="D17" s="3">
        <v>4</v>
      </c>
      <c r="E17" s="3">
        <v>6</v>
      </c>
      <c r="F17" s="3">
        <v>6</v>
      </c>
      <c r="G17" s="3">
        <v>5</v>
      </c>
      <c r="H17" s="3">
        <v>4</v>
      </c>
      <c r="I17" s="3">
        <v>5</v>
      </c>
      <c r="J17" s="3">
        <v>1</v>
      </c>
      <c r="L17" s="3">
        <f t="shared" si="0"/>
        <v>0</v>
      </c>
      <c r="M17" s="3">
        <f t="shared" si="1"/>
        <v>0</v>
      </c>
      <c r="N17" s="3">
        <f t="shared" si="2"/>
        <v>1</v>
      </c>
      <c r="O17" s="3">
        <f t="shared" si="3"/>
        <v>0</v>
      </c>
      <c r="Q17" s="3">
        <f t="shared" si="22"/>
        <v>0</v>
      </c>
      <c r="R17" s="3">
        <f t="shared" si="23"/>
        <v>0</v>
      </c>
      <c r="S17" s="3">
        <f t="shared" si="24"/>
        <v>0</v>
      </c>
      <c r="T17" s="3">
        <f t="shared" si="25"/>
        <v>0</v>
      </c>
      <c r="V17" s="3">
        <f t="shared" si="26"/>
        <v>0</v>
      </c>
      <c r="W17" s="3">
        <f t="shared" si="27"/>
        <v>1</v>
      </c>
      <c r="X17" s="3">
        <f t="shared" si="28"/>
        <v>0</v>
      </c>
      <c r="Y17" s="3">
        <f t="shared" si="29"/>
        <v>1</v>
      </c>
      <c r="AA17" s="3">
        <f t="shared" si="30"/>
        <v>1</v>
      </c>
      <c r="AB17" s="3">
        <f t="shared" si="31"/>
        <v>0</v>
      </c>
      <c r="AC17" s="3">
        <f t="shared" si="32"/>
        <v>0</v>
      </c>
      <c r="AD17" s="3">
        <f t="shared" si="33"/>
        <v>0</v>
      </c>
      <c r="AF17" s="3">
        <f t="shared" si="34"/>
        <v>0</v>
      </c>
      <c r="AG17" s="3">
        <f t="shared" si="35"/>
        <v>0</v>
      </c>
      <c r="AH17" s="3">
        <f t="shared" si="36"/>
        <v>0</v>
      </c>
      <c r="AI17" s="3">
        <f t="shared" si="37"/>
        <v>0</v>
      </c>
      <c r="AK17" s="3">
        <f t="shared" si="38"/>
        <v>0</v>
      </c>
      <c r="AL17" s="3">
        <f t="shared" si="39"/>
        <v>0</v>
      </c>
      <c r="AM17" s="3">
        <f t="shared" si="40"/>
        <v>0</v>
      </c>
      <c r="AN17" s="3">
        <f t="shared" si="41"/>
        <v>0</v>
      </c>
      <c r="AP17" s="3">
        <f t="shared" si="42"/>
        <v>0</v>
      </c>
      <c r="AQ17" s="3">
        <f t="shared" si="43"/>
        <v>0</v>
      </c>
      <c r="AR17" s="3">
        <f t="shared" si="44"/>
        <v>0</v>
      </c>
      <c r="AS17" s="3">
        <f t="shared" si="45"/>
        <v>0</v>
      </c>
      <c r="AU17" s="3">
        <f t="shared" si="46"/>
        <v>0</v>
      </c>
      <c r="AV17" s="3">
        <f t="shared" si="4"/>
        <v>0</v>
      </c>
      <c r="AW17" s="3">
        <f t="shared" si="47"/>
        <v>0</v>
      </c>
      <c r="AX17" s="3">
        <f t="shared" si="48"/>
        <v>0</v>
      </c>
      <c r="AZ17" s="3">
        <f t="shared" si="5"/>
        <v>0</v>
      </c>
      <c r="BA17" s="3">
        <f t="shared" si="6"/>
        <v>0</v>
      </c>
      <c r="BB17" s="3">
        <f t="shared" si="7"/>
        <v>0</v>
      </c>
      <c r="BC17" s="3">
        <f t="shared" si="8"/>
        <v>1</v>
      </c>
      <c r="BD17" s="3">
        <f t="shared" si="9"/>
        <v>0</v>
      </c>
      <c r="BE17" s="3">
        <f t="shared" si="10"/>
        <v>0</v>
      </c>
      <c r="BF17" s="3">
        <f t="shared" si="11"/>
        <v>1</v>
      </c>
      <c r="BG17" s="3">
        <f t="shared" si="12"/>
        <v>1</v>
      </c>
      <c r="BH17" s="3">
        <f t="shared" si="13"/>
        <v>1</v>
      </c>
      <c r="BI17" s="3">
        <f t="shared" si="14"/>
        <v>1</v>
      </c>
      <c r="BJ17" s="3">
        <f t="shared" si="15"/>
        <v>0</v>
      </c>
      <c r="BK17" s="3">
        <f t="shared" si="16"/>
        <v>0</v>
      </c>
      <c r="BM17" s="15" t="str">
        <f t="shared" si="49"/>
        <v>Dan</v>
      </c>
      <c r="BN17" s="3">
        <f t="shared" si="17"/>
        <v>0</v>
      </c>
      <c r="BO17" s="3">
        <f t="shared" si="18"/>
        <v>0</v>
      </c>
      <c r="BP17" s="3">
        <f t="shared" si="19"/>
        <v>1</v>
      </c>
      <c r="BQ17" s="3">
        <f t="shared" si="20"/>
        <v>0</v>
      </c>
      <c r="BS17" s="3">
        <f t="shared" si="50"/>
        <v>0</v>
      </c>
      <c r="BT17" s="3">
        <f t="shared" si="51"/>
        <v>0</v>
      </c>
      <c r="BU17" s="3">
        <f t="shared" si="52"/>
        <v>0</v>
      </c>
      <c r="BV17" s="3">
        <f t="shared" si="53"/>
        <v>0</v>
      </c>
      <c r="BX17" s="3">
        <f t="shared" si="54"/>
        <v>0</v>
      </c>
      <c r="BY17" s="3" t="str">
        <f t="shared" si="55"/>
        <v>N/A</v>
      </c>
      <c r="BZ17" s="3" t="str">
        <f t="shared" si="56"/>
        <v>N/A</v>
      </c>
      <c r="CA17" s="3" t="str">
        <f t="shared" si="57"/>
        <v>N/A</v>
      </c>
      <c r="CB17" s="3" t="str">
        <f t="shared" si="58"/>
        <v>N/A</v>
      </c>
      <c r="CD17" s="3">
        <f t="shared" si="59"/>
        <v>1</v>
      </c>
      <c r="CE17" s="3">
        <f t="shared" si="60"/>
        <v>6</v>
      </c>
      <c r="CF17" s="3">
        <f t="shared" si="61"/>
        <v>5</v>
      </c>
      <c r="CG17" s="3">
        <f t="shared" si="62"/>
        <v>4</v>
      </c>
      <c r="CH17" s="3">
        <f t="shared" si="63"/>
        <v>5</v>
      </c>
      <c r="CJ17" s="3">
        <f t="shared" si="21"/>
        <v>0</v>
      </c>
      <c r="CK17" s="3" t="str">
        <f t="shared" si="64"/>
        <v>N/A</v>
      </c>
      <c r="CL17" s="3" t="str">
        <f t="shared" si="65"/>
        <v>N/A</v>
      </c>
      <c r="CM17" s="3" t="str">
        <f t="shared" si="66"/>
        <v>N/A</v>
      </c>
      <c r="CN17" s="3" t="str">
        <f t="shared" si="67"/>
        <v>N/A</v>
      </c>
      <c r="CP17" s="3">
        <v>2</v>
      </c>
      <c r="CQ17" s="3">
        <v>2</v>
      </c>
      <c r="CR17" s="3">
        <v>1</v>
      </c>
      <c r="CS17" s="3">
        <v>2</v>
      </c>
      <c r="CU17" s="3">
        <f t="shared" si="68"/>
        <v>0</v>
      </c>
      <c r="CV17" s="3">
        <f t="shared" si="69"/>
        <v>0</v>
      </c>
      <c r="CW17" s="3">
        <f t="shared" si="70"/>
        <v>0</v>
      </c>
      <c r="CX17" s="3">
        <f t="shared" si="71"/>
        <v>0</v>
      </c>
      <c r="CZ17" s="3">
        <v>0</v>
      </c>
      <c r="DA17" s="3">
        <v>0</v>
      </c>
      <c r="DB17" s="3">
        <v>1</v>
      </c>
      <c r="DC17" s="3">
        <v>1</v>
      </c>
    </row>
    <row r="18" spans="1:107">
      <c r="A18" s="114" t="s">
        <v>432</v>
      </c>
      <c r="B18" s="3">
        <v>17</v>
      </c>
      <c r="C18" s="3">
        <v>460</v>
      </c>
      <c r="D18" s="3">
        <v>5</v>
      </c>
      <c r="E18" s="3">
        <v>18</v>
      </c>
      <c r="F18" s="3">
        <v>8</v>
      </c>
      <c r="G18" s="3">
        <v>7</v>
      </c>
      <c r="H18" s="3">
        <v>5</v>
      </c>
      <c r="I18" s="3">
        <v>8</v>
      </c>
      <c r="J18" s="3">
        <v>1</v>
      </c>
      <c r="L18" s="3">
        <f t="shared" si="0"/>
        <v>0</v>
      </c>
      <c r="M18" s="3">
        <f t="shared" si="1"/>
        <v>0</v>
      </c>
      <c r="N18" s="3">
        <f t="shared" si="2"/>
        <v>1</v>
      </c>
      <c r="O18" s="3">
        <f t="shared" si="3"/>
        <v>0</v>
      </c>
      <c r="Q18" s="3">
        <f t="shared" si="22"/>
        <v>0</v>
      </c>
      <c r="R18" s="3">
        <f t="shared" si="23"/>
        <v>0</v>
      </c>
      <c r="S18" s="3">
        <f t="shared" si="24"/>
        <v>0</v>
      </c>
      <c r="T18" s="3">
        <f t="shared" si="25"/>
        <v>0</v>
      </c>
      <c r="V18" s="3">
        <f t="shared" si="26"/>
        <v>0</v>
      </c>
      <c r="W18" s="3">
        <f t="shared" si="27"/>
        <v>0</v>
      </c>
      <c r="X18" s="3">
        <f t="shared" si="28"/>
        <v>0</v>
      </c>
      <c r="Y18" s="3">
        <f t="shared" si="29"/>
        <v>0</v>
      </c>
      <c r="AA18" s="3">
        <f t="shared" si="30"/>
        <v>0</v>
      </c>
      <c r="AB18" s="3">
        <f t="shared" si="31"/>
        <v>1</v>
      </c>
      <c r="AC18" s="3">
        <f t="shared" si="32"/>
        <v>0</v>
      </c>
      <c r="AD18" s="3">
        <f t="shared" si="33"/>
        <v>0</v>
      </c>
      <c r="AF18" s="3">
        <f t="shared" si="34"/>
        <v>1</v>
      </c>
      <c r="AG18" s="3">
        <f t="shared" si="35"/>
        <v>0</v>
      </c>
      <c r="AH18" s="3">
        <f t="shared" si="36"/>
        <v>0</v>
      </c>
      <c r="AI18" s="3">
        <f t="shared" si="37"/>
        <v>1</v>
      </c>
      <c r="AK18" s="3">
        <f t="shared" si="38"/>
        <v>0</v>
      </c>
      <c r="AL18" s="3">
        <f t="shared" si="39"/>
        <v>0</v>
      </c>
      <c r="AM18" s="3">
        <f t="shared" si="40"/>
        <v>0</v>
      </c>
      <c r="AN18" s="3">
        <f t="shared" si="41"/>
        <v>0</v>
      </c>
      <c r="AP18" s="3">
        <f t="shared" si="42"/>
        <v>0</v>
      </c>
      <c r="AQ18" s="3">
        <f t="shared" si="43"/>
        <v>0</v>
      </c>
      <c r="AR18" s="3">
        <f t="shared" si="44"/>
        <v>0</v>
      </c>
      <c r="AS18" s="3">
        <f t="shared" si="45"/>
        <v>0</v>
      </c>
      <c r="AU18" s="3">
        <f t="shared" si="46"/>
        <v>0</v>
      </c>
      <c r="AV18" s="3">
        <f t="shared" si="4"/>
        <v>0</v>
      </c>
      <c r="AW18" s="3">
        <f t="shared" si="47"/>
        <v>0</v>
      </c>
      <c r="AX18" s="3">
        <f t="shared" si="48"/>
        <v>0</v>
      </c>
      <c r="AZ18" s="3">
        <f t="shared" si="5"/>
        <v>0</v>
      </c>
      <c r="BA18" s="3">
        <f t="shared" si="6"/>
        <v>0</v>
      </c>
      <c r="BB18" s="3">
        <f t="shared" si="7"/>
        <v>0</v>
      </c>
      <c r="BC18" s="3">
        <f t="shared" si="8"/>
        <v>1</v>
      </c>
      <c r="BD18" s="3">
        <f t="shared" si="9"/>
        <v>0</v>
      </c>
      <c r="BE18" s="3">
        <f t="shared" si="10"/>
        <v>1</v>
      </c>
      <c r="BF18" s="3">
        <f t="shared" si="11"/>
        <v>1</v>
      </c>
      <c r="BG18" s="3">
        <f t="shared" si="12"/>
        <v>1</v>
      </c>
      <c r="BH18" s="3">
        <f t="shared" si="13"/>
        <v>1</v>
      </c>
      <c r="BI18" s="3">
        <f t="shared" si="14"/>
        <v>0</v>
      </c>
      <c r="BJ18" s="3">
        <f t="shared" si="15"/>
        <v>0</v>
      </c>
      <c r="BK18" s="3">
        <f t="shared" si="16"/>
        <v>0</v>
      </c>
      <c r="BM18" s="15" t="str">
        <f t="shared" si="49"/>
        <v>Dan</v>
      </c>
      <c r="BN18" s="3">
        <f t="shared" si="17"/>
        <v>0</v>
      </c>
      <c r="BO18" s="3">
        <f t="shared" si="18"/>
        <v>0</v>
      </c>
      <c r="BP18" s="3">
        <f t="shared" si="19"/>
        <v>1</v>
      </c>
      <c r="BQ18" s="3">
        <f t="shared" si="20"/>
        <v>0</v>
      </c>
      <c r="BS18" s="3">
        <f t="shared" si="50"/>
        <v>0</v>
      </c>
      <c r="BT18" s="3">
        <f t="shared" si="51"/>
        <v>0</v>
      </c>
      <c r="BU18" s="3">
        <f t="shared" si="52"/>
        <v>0</v>
      </c>
      <c r="BV18" s="3">
        <f t="shared" si="53"/>
        <v>0</v>
      </c>
      <c r="BX18" s="3">
        <f t="shared" si="54"/>
        <v>0</v>
      </c>
      <c r="BY18" s="3" t="str">
        <f t="shared" si="55"/>
        <v>N/A</v>
      </c>
      <c r="BZ18" s="3" t="str">
        <f t="shared" si="56"/>
        <v>N/A</v>
      </c>
      <c r="CA18" s="3" t="str">
        <f t="shared" si="57"/>
        <v>N/A</v>
      </c>
      <c r="CB18" s="3" t="str">
        <f t="shared" si="58"/>
        <v>N/A</v>
      </c>
      <c r="CD18" s="3">
        <f t="shared" si="59"/>
        <v>0</v>
      </c>
      <c r="CE18" s="3" t="str">
        <f t="shared" si="60"/>
        <v>N/A</v>
      </c>
      <c r="CF18" s="3" t="str">
        <f t="shared" si="61"/>
        <v>N/A</v>
      </c>
      <c r="CG18" s="3" t="str">
        <f t="shared" si="62"/>
        <v>N/A</v>
      </c>
      <c r="CH18" s="3" t="str">
        <f t="shared" si="63"/>
        <v>N/A</v>
      </c>
      <c r="CJ18" s="3">
        <f t="shared" si="21"/>
        <v>1</v>
      </c>
      <c r="CK18" s="3">
        <f t="shared" si="64"/>
        <v>8</v>
      </c>
      <c r="CL18" s="3">
        <f t="shared" si="65"/>
        <v>7</v>
      </c>
      <c r="CM18" s="3">
        <f t="shared" si="66"/>
        <v>5</v>
      </c>
      <c r="CN18" s="3">
        <f t="shared" si="67"/>
        <v>8</v>
      </c>
      <c r="CP18" s="3">
        <v>3</v>
      </c>
      <c r="CQ18" s="3">
        <v>3</v>
      </c>
      <c r="CR18" s="3">
        <v>1</v>
      </c>
      <c r="CS18" s="3">
        <v>2</v>
      </c>
      <c r="CU18" s="3">
        <f t="shared" si="68"/>
        <v>0</v>
      </c>
      <c r="CV18" s="3">
        <f t="shared" si="69"/>
        <v>0</v>
      </c>
      <c r="CW18" s="3">
        <f t="shared" si="70"/>
        <v>0</v>
      </c>
      <c r="CX18" s="3">
        <f t="shared" si="71"/>
        <v>0</v>
      </c>
      <c r="CZ18" s="3">
        <v>1</v>
      </c>
      <c r="DA18" s="3">
        <v>1</v>
      </c>
      <c r="DB18" s="3">
        <v>1</v>
      </c>
      <c r="DC18" s="3">
        <v>0</v>
      </c>
    </row>
    <row r="19" spans="1:107">
      <c r="A19" s="114" t="s">
        <v>432</v>
      </c>
      <c r="B19" s="3">
        <v>18</v>
      </c>
      <c r="C19" s="3">
        <v>576</v>
      </c>
      <c r="D19" s="3">
        <v>5</v>
      </c>
      <c r="E19" s="3">
        <v>8</v>
      </c>
      <c r="F19" s="3">
        <v>8</v>
      </c>
      <c r="G19" s="3">
        <v>6</v>
      </c>
      <c r="H19" s="3">
        <v>6</v>
      </c>
      <c r="I19" s="3">
        <v>7</v>
      </c>
      <c r="J19" s="3">
        <v>1</v>
      </c>
      <c r="L19" s="3">
        <f t="shared" si="0"/>
        <v>0</v>
      </c>
      <c r="M19" s="3">
        <f t="shared" si="1"/>
        <v>0</v>
      </c>
      <c r="N19" s="3">
        <f t="shared" si="2"/>
        <v>0</v>
      </c>
      <c r="O19" s="3">
        <f t="shared" si="3"/>
        <v>0</v>
      </c>
      <c r="Q19" s="3">
        <f t="shared" si="22"/>
        <v>0</v>
      </c>
      <c r="R19" s="3">
        <f t="shared" si="23"/>
        <v>0</v>
      </c>
      <c r="S19" s="3">
        <f t="shared" si="24"/>
        <v>0</v>
      </c>
      <c r="T19" s="3">
        <f t="shared" si="25"/>
        <v>0</v>
      </c>
      <c r="V19" s="3">
        <f t="shared" si="26"/>
        <v>0</v>
      </c>
      <c r="W19" s="3">
        <f t="shared" si="27"/>
        <v>1</v>
      </c>
      <c r="X19" s="3">
        <f t="shared" si="28"/>
        <v>1</v>
      </c>
      <c r="Y19" s="3">
        <f t="shared" si="29"/>
        <v>0</v>
      </c>
      <c r="AA19" s="3">
        <f t="shared" si="30"/>
        <v>0</v>
      </c>
      <c r="AB19" s="3">
        <f t="shared" si="31"/>
        <v>0</v>
      </c>
      <c r="AC19" s="3">
        <f t="shared" si="32"/>
        <v>0</v>
      </c>
      <c r="AD19" s="3">
        <f t="shared" si="33"/>
        <v>1</v>
      </c>
      <c r="AF19" s="3">
        <f t="shared" si="34"/>
        <v>1</v>
      </c>
      <c r="AG19" s="3">
        <f t="shared" si="35"/>
        <v>0</v>
      </c>
      <c r="AH19" s="3">
        <f t="shared" si="36"/>
        <v>0</v>
      </c>
      <c r="AI19" s="3">
        <f t="shared" si="37"/>
        <v>0</v>
      </c>
      <c r="AK19" s="3">
        <f t="shared" si="38"/>
        <v>0</v>
      </c>
      <c r="AL19" s="3">
        <f t="shared" si="39"/>
        <v>0</v>
      </c>
      <c r="AM19" s="3">
        <f t="shared" si="40"/>
        <v>0</v>
      </c>
      <c r="AN19" s="3">
        <f t="shared" si="41"/>
        <v>0</v>
      </c>
      <c r="AP19" s="3">
        <f t="shared" si="42"/>
        <v>0</v>
      </c>
      <c r="AQ19" s="3">
        <f t="shared" si="43"/>
        <v>0</v>
      </c>
      <c r="AR19" s="3">
        <f t="shared" si="44"/>
        <v>0</v>
      </c>
      <c r="AS19" s="3">
        <f t="shared" si="45"/>
        <v>0</v>
      </c>
      <c r="AU19" s="3">
        <f t="shared" si="46"/>
        <v>0</v>
      </c>
      <c r="AV19" s="3">
        <f t="shared" si="4"/>
        <v>0</v>
      </c>
      <c r="AW19" s="3">
        <f t="shared" si="47"/>
        <v>0</v>
      </c>
      <c r="AX19" s="3">
        <f t="shared" si="48"/>
        <v>0</v>
      </c>
      <c r="AZ19" s="3">
        <f t="shared" si="5"/>
        <v>0</v>
      </c>
      <c r="BA19" s="3">
        <f t="shared" si="6"/>
        <v>0</v>
      </c>
      <c r="BB19" s="3">
        <f t="shared" si="7"/>
        <v>0</v>
      </c>
      <c r="BC19" s="3">
        <f t="shared" si="8"/>
        <v>1</v>
      </c>
      <c r="BD19" s="3">
        <f t="shared" si="9"/>
        <v>0</v>
      </c>
      <c r="BE19" s="3">
        <f t="shared" si="10"/>
        <v>1</v>
      </c>
      <c r="BF19" s="3">
        <f t="shared" si="11"/>
        <v>1</v>
      </c>
      <c r="BG19" s="3">
        <f t="shared" si="12"/>
        <v>0</v>
      </c>
      <c r="BH19" s="3">
        <f t="shared" si="13"/>
        <v>1</v>
      </c>
      <c r="BI19" s="3">
        <f t="shared" si="14"/>
        <v>1</v>
      </c>
      <c r="BJ19" s="3">
        <f t="shared" si="15"/>
        <v>0</v>
      </c>
      <c r="BK19" s="3">
        <f t="shared" si="16"/>
        <v>0</v>
      </c>
      <c r="BM19" s="15">
        <f t="shared" si="49"/>
        <v>0</v>
      </c>
      <c r="BN19" s="3">
        <f t="shared" si="17"/>
        <v>0</v>
      </c>
      <c r="BO19" s="3">
        <f t="shared" si="18"/>
        <v>0</v>
      </c>
      <c r="BP19" s="3">
        <f t="shared" si="19"/>
        <v>0</v>
      </c>
      <c r="BQ19" s="3">
        <f t="shared" si="20"/>
        <v>0</v>
      </c>
      <c r="BS19" s="3">
        <f t="shared" si="50"/>
        <v>0</v>
      </c>
      <c r="BT19" s="3">
        <f t="shared" si="51"/>
        <v>0</v>
      </c>
      <c r="BU19" s="3">
        <f t="shared" si="52"/>
        <v>0</v>
      </c>
      <c r="BV19" s="3">
        <f t="shared" si="53"/>
        <v>0</v>
      </c>
      <c r="BX19" s="3">
        <f t="shared" si="54"/>
        <v>0</v>
      </c>
      <c r="BY19" s="3" t="str">
        <f t="shared" si="55"/>
        <v>N/A</v>
      </c>
      <c r="BZ19" s="3" t="str">
        <f t="shared" si="56"/>
        <v>N/A</v>
      </c>
      <c r="CA19" s="3" t="str">
        <f t="shared" si="57"/>
        <v>N/A</v>
      </c>
      <c r="CB19" s="3" t="str">
        <f t="shared" si="58"/>
        <v>N/A</v>
      </c>
      <c r="CD19" s="3">
        <f t="shared" si="59"/>
        <v>0</v>
      </c>
      <c r="CE19" s="3" t="str">
        <f t="shared" si="60"/>
        <v>N/A</v>
      </c>
      <c r="CF19" s="3" t="str">
        <f t="shared" si="61"/>
        <v>N/A</v>
      </c>
      <c r="CG19" s="3" t="str">
        <f t="shared" si="62"/>
        <v>N/A</v>
      </c>
      <c r="CH19" s="3" t="str">
        <f t="shared" si="63"/>
        <v>N/A</v>
      </c>
      <c r="CJ19" s="3">
        <f t="shared" si="21"/>
        <v>1</v>
      </c>
      <c r="CK19" s="3">
        <f t="shared" si="64"/>
        <v>8</v>
      </c>
      <c r="CL19" s="3">
        <f t="shared" si="65"/>
        <v>6</v>
      </c>
      <c r="CM19" s="3">
        <f t="shared" si="66"/>
        <v>6</v>
      </c>
      <c r="CN19" s="3">
        <f t="shared" si="67"/>
        <v>7</v>
      </c>
      <c r="CP19" s="3">
        <v>3</v>
      </c>
      <c r="CQ19" s="3">
        <v>2</v>
      </c>
      <c r="CR19" s="3">
        <v>3</v>
      </c>
      <c r="CS19" s="3">
        <v>2</v>
      </c>
      <c r="CU19" s="3">
        <f t="shared" si="68"/>
        <v>0</v>
      </c>
      <c r="CV19" s="3">
        <f t="shared" si="69"/>
        <v>0</v>
      </c>
      <c r="CW19" s="3">
        <f t="shared" si="70"/>
        <v>1</v>
      </c>
      <c r="CX19" s="3">
        <f t="shared" si="71"/>
        <v>0</v>
      </c>
      <c r="CZ19" s="3">
        <v>0</v>
      </c>
      <c r="DA19" s="3">
        <v>1</v>
      </c>
      <c r="DB19" s="3">
        <v>0</v>
      </c>
      <c r="DC19" s="3">
        <v>0</v>
      </c>
    </row>
    <row r="20" spans="1:107">
      <c r="A20" s="3" t="s">
        <v>434</v>
      </c>
      <c r="B20" s="3">
        <v>1</v>
      </c>
      <c r="C20" s="3">
        <v>379</v>
      </c>
      <c r="D20" s="3">
        <v>4</v>
      </c>
      <c r="E20" s="3">
        <v>13</v>
      </c>
      <c r="F20" s="3">
        <v>6</v>
      </c>
      <c r="G20" s="3">
        <v>5</v>
      </c>
      <c r="H20" s="3">
        <v>8</v>
      </c>
      <c r="I20" s="3">
        <v>8</v>
      </c>
      <c r="J20" s="3">
        <v>1</v>
      </c>
      <c r="L20" s="3">
        <f t="shared" si="0"/>
        <v>0</v>
      </c>
      <c r="M20" s="3">
        <f t="shared" si="1"/>
        <v>0</v>
      </c>
      <c r="N20" s="3">
        <f t="shared" si="2"/>
        <v>0</v>
      </c>
      <c r="O20" s="3">
        <f t="shared" si="3"/>
        <v>0</v>
      </c>
      <c r="Q20" s="3">
        <f t="shared" si="22"/>
        <v>0</v>
      </c>
      <c r="R20" s="3">
        <f t="shared" si="23"/>
        <v>0</v>
      </c>
      <c r="S20" s="3">
        <f t="shared" si="24"/>
        <v>0</v>
      </c>
      <c r="T20" s="3">
        <f t="shared" si="25"/>
        <v>0</v>
      </c>
      <c r="V20" s="3">
        <f t="shared" si="26"/>
        <v>0</v>
      </c>
      <c r="W20" s="3">
        <f t="shared" si="27"/>
        <v>1</v>
      </c>
      <c r="X20" s="3">
        <f t="shared" si="28"/>
        <v>0</v>
      </c>
      <c r="Y20" s="3">
        <f t="shared" si="29"/>
        <v>0</v>
      </c>
      <c r="AA20" s="3">
        <f t="shared" si="30"/>
        <v>1</v>
      </c>
      <c r="AB20" s="3">
        <f t="shared" si="31"/>
        <v>0</v>
      </c>
      <c r="AC20" s="3">
        <f t="shared" si="32"/>
        <v>0</v>
      </c>
      <c r="AD20" s="3">
        <f t="shared" si="33"/>
        <v>0</v>
      </c>
      <c r="AF20" s="3">
        <f t="shared" si="34"/>
        <v>0</v>
      </c>
      <c r="AG20" s="3">
        <f t="shared" si="35"/>
        <v>0</v>
      </c>
      <c r="AH20" s="3">
        <f t="shared" si="36"/>
        <v>0</v>
      </c>
      <c r="AI20" s="3">
        <f t="shared" si="37"/>
        <v>0</v>
      </c>
      <c r="AK20" s="3">
        <f t="shared" si="38"/>
        <v>0</v>
      </c>
      <c r="AL20" s="3">
        <f t="shared" si="39"/>
        <v>0</v>
      </c>
      <c r="AM20" s="3">
        <f t="shared" si="40"/>
        <v>1</v>
      </c>
      <c r="AN20" s="3">
        <f t="shared" si="41"/>
        <v>1</v>
      </c>
      <c r="AP20" s="3">
        <f t="shared" si="42"/>
        <v>0</v>
      </c>
      <c r="AQ20" s="3">
        <f t="shared" si="43"/>
        <v>0</v>
      </c>
      <c r="AR20" s="3">
        <f t="shared" si="44"/>
        <v>0</v>
      </c>
      <c r="AS20" s="3">
        <f t="shared" si="45"/>
        <v>0</v>
      </c>
      <c r="AU20" s="3">
        <f t="shared" si="46"/>
        <v>0</v>
      </c>
      <c r="AV20" s="3">
        <f t="shared" si="4"/>
        <v>0</v>
      </c>
      <c r="AW20" s="3">
        <f t="shared" si="47"/>
        <v>0</v>
      </c>
      <c r="AX20" s="3">
        <f t="shared" si="48"/>
        <v>0</v>
      </c>
      <c r="AZ20" s="3">
        <f t="shared" si="5"/>
        <v>0</v>
      </c>
      <c r="BA20" s="3">
        <f t="shared" si="6"/>
        <v>1</v>
      </c>
      <c r="BB20" s="3">
        <f t="shared" si="7"/>
        <v>1</v>
      </c>
      <c r="BC20" s="3">
        <f t="shared" si="8"/>
        <v>1</v>
      </c>
      <c r="BD20" s="3">
        <f t="shared" si="9"/>
        <v>1</v>
      </c>
      <c r="BE20" s="3">
        <f t="shared" si="10"/>
        <v>1</v>
      </c>
      <c r="BF20" s="3">
        <f t="shared" si="11"/>
        <v>0</v>
      </c>
      <c r="BG20" s="3">
        <f t="shared" si="12"/>
        <v>0</v>
      </c>
      <c r="BH20" s="3">
        <f t="shared" si="13"/>
        <v>0</v>
      </c>
      <c r="BI20" s="3">
        <f t="shared" si="14"/>
        <v>0</v>
      </c>
      <c r="BJ20" s="3">
        <f t="shared" si="15"/>
        <v>0</v>
      </c>
      <c r="BK20" s="3">
        <f t="shared" si="16"/>
        <v>0</v>
      </c>
      <c r="BM20" s="15" t="str">
        <f t="shared" si="49"/>
        <v>Scott</v>
      </c>
      <c r="BN20" s="3">
        <f t="shared" si="17"/>
        <v>0</v>
      </c>
      <c r="BO20" s="3">
        <f t="shared" si="18"/>
        <v>1</v>
      </c>
      <c r="BP20" s="3">
        <f t="shared" si="19"/>
        <v>0</v>
      </c>
      <c r="BQ20" s="3">
        <f t="shared" si="20"/>
        <v>0</v>
      </c>
      <c r="BS20" s="3">
        <f t="shared" si="50"/>
        <v>0</v>
      </c>
      <c r="BT20" s="3">
        <f t="shared" si="51"/>
        <v>0</v>
      </c>
      <c r="BU20" s="3">
        <f t="shared" si="52"/>
        <v>1</v>
      </c>
      <c r="BV20" s="3">
        <f t="shared" si="53"/>
        <v>1</v>
      </c>
      <c r="BX20" s="3">
        <f t="shared" si="54"/>
        <v>0</v>
      </c>
      <c r="BY20" s="3" t="str">
        <f t="shared" si="55"/>
        <v>N/A</v>
      </c>
      <c r="BZ20" s="3" t="str">
        <f t="shared" si="56"/>
        <v>N/A</v>
      </c>
      <c r="CA20" s="3" t="str">
        <f t="shared" si="57"/>
        <v>N/A</v>
      </c>
      <c r="CB20" s="3" t="str">
        <f t="shared" si="58"/>
        <v>N/A</v>
      </c>
      <c r="CD20" s="3">
        <f t="shared" si="59"/>
        <v>1</v>
      </c>
      <c r="CE20" s="3">
        <f t="shared" si="60"/>
        <v>6</v>
      </c>
      <c r="CF20" s="3">
        <f t="shared" si="61"/>
        <v>5</v>
      </c>
      <c r="CG20" s="3">
        <f t="shared" si="62"/>
        <v>8</v>
      </c>
      <c r="CH20" s="3">
        <f t="shared" si="63"/>
        <v>8</v>
      </c>
      <c r="CJ20" s="3">
        <f t="shared" si="21"/>
        <v>0</v>
      </c>
      <c r="CK20" s="3" t="str">
        <f t="shared" si="64"/>
        <v>N/A</v>
      </c>
      <c r="CL20" s="3" t="str">
        <f t="shared" si="65"/>
        <v>N/A</v>
      </c>
      <c r="CM20" s="3" t="str">
        <f t="shared" si="66"/>
        <v>N/A</v>
      </c>
      <c r="CN20" s="3" t="str">
        <f t="shared" si="67"/>
        <v>N/A</v>
      </c>
      <c r="CP20" s="3">
        <v>2</v>
      </c>
      <c r="CQ20" s="3">
        <v>3</v>
      </c>
      <c r="CR20" s="3">
        <v>2</v>
      </c>
      <c r="CS20" s="3">
        <v>2</v>
      </c>
      <c r="CU20" s="3">
        <f t="shared" si="68"/>
        <v>0</v>
      </c>
      <c r="CV20" s="3">
        <f t="shared" si="69"/>
        <v>1</v>
      </c>
      <c r="CW20" s="3">
        <f t="shared" si="70"/>
        <v>0</v>
      </c>
      <c r="CX20" s="3">
        <f t="shared" si="71"/>
        <v>0</v>
      </c>
      <c r="CZ20" s="3">
        <v>0</v>
      </c>
      <c r="DA20" s="3">
        <v>1</v>
      </c>
      <c r="DB20" s="3">
        <v>0</v>
      </c>
      <c r="DC20" s="3">
        <v>0</v>
      </c>
    </row>
    <row r="21" spans="1:107">
      <c r="A21" s="3" t="s">
        <v>434</v>
      </c>
      <c r="B21" s="3">
        <v>2</v>
      </c>
      <c r="C21" s="3">
        <v>318</v>
      </c>
      <c r="D21" s="3">
        <v>4</v>
      </c>
      <c r="E21" s="3">
        <v>7</v>
      </c>
      <c r="F21" s="3">
        <v>6</v>
      </c>
      <c r="G21" s="3">
        <v>6</v>
      </c>
      <c r="H21" s="3">
        <v>5</v>
      </c>
      <c r="I21" s="3">
        <v>7</v>
      </c>
      <c r="J21" s="3">
        <v>1</v>
      </c>
      <c r="L21" s="3">
        <f t="shared" si="0"/>
        <v>0</v>
      </c>
      <c r="M21" s="3">
        <f t="shared" si="1"/>
        <v>0</v>
      </c>
      <c r="N21" s="3">
        <f t="shared" si="2"/>
        <v>0</v>
      </c>
      <c r="O21" s="3">
        <f t="shared" si="3"/>
        <v>0</v>
      </c>
      <c r="Q21" s="3">
        <f t="shared" si="22"/>
        <v>0</v>
      </c>
      <c r="R21" s="3">
        <f t="shared" si="23"/>
        <v>0</v>
      </c>
      <c r="S21" s="3">
        <f t="shared" si="24"/>
        <v>0</v>
      </c>
      <c r="T21" s="3">
        <f t="shared" si="25"/>
        <v>0</v>
      </c>
      <c r="V21" s="3">
        <f t="shared" si="26"/>
        <v>0</v>
      </c>
      <c r="W21" s="3">
        <f t="shared" si="27"/>
        <v>0</v>
      </c>
      <c r="X21" s="3">
        <f t="shared" si="28"/>
        <v>1</v>
      </c>
      <c r="Y21" s="3">
        <f t="shared" si="29"/>
        <v>0</v>
      </c>
      <c r="AA21" s="3">
        <f t="shared" si="30"/>
        <v>1</v>
      </c>
      <c r="AB21" s="3">
        <f t="shared" si="31"/>
        <v>1</v>
      </c>
      <c r="AC21" s="3">
        <f t="shared" si="32"/>
        <v>0</v>
      </c>
      <c r="AD21" s="3">
        <f t="shared" si="33"/>
        <v>0</v>
      </c>
      <c r="AF21" s="3">
        <f t="shared" si="34"/>
        <v>0</v>
      </c>
      <c r="AG21" s="3">
        <f t="shared" si="35"/>
        <v>0</v>
      </c>
      <c r="AH21" s="3">
        <f t="shared" si="36"/>
        <v>0</v>
      </c>
      <c r="AI21" s="3">
        <f t="shared" si="37"/>
        <v>1</v>
      </c>
      <c r="AK21" s="3">
        <f t="shared" si="38"/>
        <v>0</v>
      </c>
      <c r="AL21" s="3">
        <f t="shared" si="39"/>
        <v>0</v>
      </c>
      <c r="AM21" s="3">
        <f t="shared" si="40"/>
        <v>0</v>
      </c>
      <c r="AN21" s="3">
        <f t="shared" si="41"/>
        <v>0</v>
      </c>
      <c r="AP21" s="3">
        <f t="shared" si="42"/>
        <v>0</v>
      </c>
      <c r="AQ21" s="3">
        <f t="shared" si="43"/>
        <v>0</v>
      </c>
      <c r="AR21" s="3">
        <f t="shared" si="44"/>
        <v>0</v>
      </c>
      <c r="AS21" s="3">
        <f t="shared" si="45"/>
        <v>0</v>
      </c>
      <c r="AU21" s="3">
        <f t="shared" si="46"/>
        <v>0</v>
      </c>
      <c r="AV21" s="3">
        <f t="shared" si="4"/>
        <v>0</v>
      </c>
      <c r="AW21" s="3">
        <f t="shared" si="47"/>
        <v>0</v>
      </c>
      <c r="AX21" s="3">
        <f t="shared" si="48"/>
        <v>0</v>
      </c>
      <c r="AZ21" s="3">
        <f t="shared" si="5"/>
        <v>0</v>
      </c>
      <c r="BA21" s="3">
        <f t="shared" si="6"/>
        <v>0</v>
      </c>
      <c r="BB21" s="3">
        <f t="shared" si="7"/>
        <v>1</v>
      </c>
      <c r="BC21" s="3">
        <f t="shared" si="8"/>
        <v>0</v>
      </c>
      <c r="BD21" s="3">
        <f t="shared" si="9"/>
        <v>0</v>
      </c>
      <c r="BE21" s="3">
        <f t="shared" si="10"/>
        <v>1</v>
      </c>
      <c r="BF21" s="3">
        <f t="shared" si="11"/>
        <v>1</v>
      </c>
      <c r="BG21" s="3">
        <f t="shared" si="12"/>
        <v>1</v>
      </c>
      <c r="BH21" s="3">
        <f t="shared" si="13"/>
        <v>1</v>
      </c>
      <c r="BI21" s="3">
        <f t="shared" si="14"/>
        <v>0</v>
      </c>
      <c r="BJ21" s="3">
        <f t="shared" si="15"/>
        <v>0</v>
      </c>
      <c r="BK21" s="3">
        <f t="shared" si="16"/>
        <v>0</v>
      </c>
      <c r="BM21" s="15" t="str">
        <f t="shared" si="49"/>
        <v>Dan</v>
      </c>
      <c r="BN21" s="3">
        <f t="shared" si="17"/>
        <v>0</v>
      </c>
      <c r="BO21" s="3">
        <f t="shared" si="18"/>
        <v>0</v>
      </c>
      <c r="BP21" s="3">
        <f t="shared" si="19"/>
        <v>1</v>
      </c>
      <c r="BQ21" s="3">
        <f t="shared" si="20"/>
        <v>0</v>
      </c>
      <c r="BS21" s="3">
        <f t="shared" si="50"/>
        <v>0</v>
      </c>
      <c r="BT21" s="3">
        <f t="shared" si="51"/>
        <v>0</v>
      </c>
      <c r="BU21" s="3">
        <f t="shared" si="52"/>
        <v>0</v>
      </c>
      <c r="BV21" s="3">
        <f t="shared" si="53"/>
        <v>0</v>
      </c>
      <c r="BX21" s="3">
        <f t="shared" si="54"/>
        <v>0</v>
      </c>
      <c r="BY21" s="3" t="str">
        <f t="shared" si="55"/>
        <v>N/A</v>
      </c>
      <c r="BZ21" s="3" t="str">
        <f t="shared" si="56"/>
        <v>N/A</v>
      </c>
      <c r="CA21" s="3" t="str">
        <f t="shared" si="57"/>
        <v>N/A</v>
      </c>
      <c r="CB21" s="3" t="str">
        <f t="shared" si="58"/>
        <v>N/A</v>
      </c>
      <c r="CD21" s="3">
        <f t="shared" si="59"/>
        <v>1</v>
      </c>
      <c r="CE21" s="3">
        <f t="shared" si="60"/>
        <v>6</v>
      </c>
      <c r="CF21" s="3">
        <f t="shared" si="61"/>
        <v>6</v>
      </c>
      <c r="CG21" s="3">
        <f t="shared" si="62"/>
        <v>5</v>
      </c>
      <c r="CH21" s="3">
        <f t="shared" si="63"/>
        <v>7</v>
      </c>
      <c r="CJ21" s="3">
        <f t="shared" si="21"/>
        <v>0</v>
      </c>
      <c r="CK21" s="3" t="str">
        <f t="shared" si="64"/>
        <v>N/A</v>
      </c>
      <c r="CL21" s="3" t="str">
        <f t="shared" si="65"/>
        <v>N/A</v>
      </c>
      <c r="CM21" s="3" t="str">
        <f t="shared" si="66"/>
        <v>N/A</v>
      </c>
      <c r="CN21" s="3" t="str">
        <f t="shared" si="67"/>
        <v>N/A</v>
      </c>
      <c r="CP21" s="3">
        <v>2</v>
      </c>
      <c r="CQ21" s="3">
        <v>3</v>
      </c>
      <c r="CR21" s="3">
        <v>2</v>
      </c>
      <c r="CS21" s="3">
        <v>1</v>
      </c>
      <c r="CU21" s="3">
        <f t="shared" si="68"/>
        <v>0</v>
      </c>
      <c r="CV21" s="3">
        <f t="shared" si="69"/>
        <v>0</v>
      </c>
      <c r="CW21" s="3">
        <f t="shared" si="70"/>
        <v>0</v>
      </c>
      <c r="CX21" s="3">
        <f t="shared" si="71"/>
        <v>0</v>
      </c>
      <c r="CZ21" s="3">
        <v>1</v>
      </c>
      <c r="DA21" s="3">
        <v>0</v>
      </c>
      <c r="DB21" s="3">
        <v>1</v>
      </c>
      <c r="DC21" s="3">
        <v>0</v>
      </c>
    </row>
    <row r="22" spans="1:107">
      <c r="A22" s="3" t="s">
        <v>434</v>
      </c>
      <c r="B22" s="3">
        <v>3</v>
      </c>
      <c r="C22" s="3">
        <v>519</v>
      </c>
      <c r="D22" s="3">
        <v>5</v>
      </c>
      <c r="E22" s="3">
        <v>9</v>
      </c>
      <c r="F22" s="3">
        <v>8</v>
      </c>
      <c r="G22" s="3">
        <v>6</v>
      </c>
      <c r="H22" s="3">
        <v>8</v>
      </c>
      <c r="I22" s="3">
        <v>5</v>
      </c>
      <c r="J22" s="3">
        <v>1</v>
      </c>
      <c r="L22" s="3">
        <f t="shared" si="0"/>
        <v>0</v>
      </c>
      <c r="M22" s="3">
        <f t="shared" si="1"/>
        <v>0</v>
      </c>
      <c r="N22" s="3">
        <f t="shared" si="2"/>
        <v>0</v>
      </c>
      <c r="O22" s="3">
        <f t="shared" si="3"/>
        <v>1</v>
      </c>
      <c r="Q22" s="3">
        <f t="shared" si="22"/>
        <v>0</v>
      </c>
      <c r="R22" s="3">
        <f t="shared" si="23"/>
        <v>0</v>
      </c>
      <c r="S22" s="3">
        <f t="shared" si="24"/>
        <v>0</v>
      </c>
      <c r="T22" s="3">
        <f t="shared" si="25"/>
        <v>0</v>
      </c>
      <c r="V22" s="3">
        <f t="shared" si="26"/>
        <v>0</v>
      </c>
      <c r="W22" s="3">
        <f t="shared" si="27"/>
        <v>1</v>
      </c>
      <c r="X22" s="3">
        <f t="shared" si="28"/>
        <v>0</v>
      </c>
      <c r="Y22" s="3">
        <f t="shared" si="29"/>
        <v>0</v>
      </c>
      <c r="AA22" s="3">
        <f t="shared" si="30"/>
        <v>0</v>
      </c>
      <c r="AB22" s="3">
        <f t="shared" si="31"/>
        <v>0</v>
      </c>
      <c r="AC22" s="3">
        <f t="shared" si="32"/>
        <v>0</v>
      </c>
      <c r="AD22" s="3">
        <f t="shared" si="33"/>
        <v>0</v>
      </c>
      <c r="AF22" s="3">
        <f t="shared" si="34"/>
        <v>1</v>
      </c>
      <c r="AG22" s="3">
        <f t="shared" si="35"/>
        <v>0</v>
      </c>
      <c r="AH22" s="3">
        <f t="shared" si="36"/>
        <v>1</v>
      </c>
      <c r="AI22" s="3">
        <f t="shared" si="37"/>
        <v>0</v>
      </c>
      <c r="AK22" s="3">
        <f t="shared" si="38"/>
        <v>0</v>
      </c>
      <c r="AL22" s="3">
        <f t="shared" si="39"/>
        <v>0</v>
      </c>
      <c r="AM22" s="3">
        <f t="shared" si="40"/>
        <v>0</v>
      </c>
      <c r="AN22" s="3">
        <f t="shared" si="41"/>
        <v>0</v>
      </c>
      <c r="AP22" s="3">
        <f t="shared" si="42"/>
        <v>0</v>
      </c>
      <c r="AQ22" s="3">
        <f t="shared" si="43"/>
        <v>0</v>
      </c>
      <c r="AR22" s="3">
        <f t="shared" si="44"/>
        <v>0</v>
      </c>
      <c r="AS22" s="3">
        <f t="shared" si="45"/>
        <v>0</v>
      </c>
      <c r="AU22" s="3">
        <f t="shared" si="46"/>
        <v>0</v>
      </c>
      <c r="AV22" s="3">
        <f t="shared" si="4"/>
        <v>0</v>
      </c>
      <c r="AW22" s="3">
        <f t="shared" si="47"/>
        <v>0</v>
      </c>
      <c r="AX22" s="3">
        <f t="shared" si="48"/>
        <v>0</v>
      </c>
      <c r="AZ22" s="3">
        <f t="shared" si="5"/>
        <v>0</v>
      </c>
      <c r="BA22" s="3">
        <f t="shared" si="6"/>
        <v>0</v>
      </c>
      <c r="BB22" s="3">
        <f t="shared" si="7"/>
        <v>0</v>
      </c>
      <c r="BC22" s="3">
        <f t="shared" si="8"/>
        <v>1</v>
      </c>
      <c r="BD22" s="3">
        <f t="shared" si="9"/>
        <v>1</v>
      </c>
      <c r="BE22" s="3">
        <f t="shared" si="10"/>
        <v>0</v>
      </c>
      <c r="BF22" s="3">
        <f t="shared" si="11"/>
        <v>0</v>
      </c>
      <c r="BG22" s="3">
        <f t="shared" si="12"/>
        <v>0</v>
      </c>
      <c r="BH22" s="3">
        <f t="shared" si="13"/>
        <v>0</v>
      </c>
      <c r="BI22" s="3">
        <f t="shared" si="14"/>
        <v>1</v>
      </c>
      <c r="BJ22" s="3">
        <f t="shared" si="15"/>
        <v>1</v>
      </c>
      <c r="BK22" s="3">
        <f t="shared" si="16"/>
        <v>1</v>
      </c>
      <c r="BM22" s="15" t="str">
        <f t="shared" si="49"/>
        <v>Droz</v>
      </c>
      <c r="BN22" s="3">
        <f t="shared" si="17"/>
        <v>0</v>
      </c>
      <c r="BO22" s="3">
        <f t="shared" si="18"/>
        <v>0</v>
      </c>
      <c r="BP22" s="3">
        <f t="shared" si="19"/>
        <v>0</v>
      </c>
      <c r="BQ22" s="3">
        <f t="shared" si="20"/>
        <v>1</v>
      </c>
      <c r="BS22" s="3">
        <f t="shared" si="50"/>
        <v>0</v>
      </c>
      <c r="BT22" s="3">
        <f t="shared" si="51"/>
        <v>0</v>
      </c>
      <c r="BU22" s="3">
        <f t="shared" si="52"/>
        <v>0</v>
      </c>
      <c r="BV22" s="3">
        <f t="shared" si="53"/>
        <v>0</v>
      </c>
      <c r="BX22" s="3">
        <f t="shared" si="54"/>
        <v>0</v>
      </c>
      <c r="BY22" s="3" t="str">
        <f t="shared" si="55"/>
        <v>N/A</v>
      </c>
      <c r="BZ22" s="3" t="str">
        <f t="shared" si="56"/>
        <v>N/A</v>
      </c>
      <c r="CA22" s="3" t="str">
        <f t="shared" si="57"/>
        <v>N/A</v>
      </c>
      <c r="CB22" s="3" t="str">
        <f t="shared" si="58"/>
        <v>N/A</v>
      </c>
      <c r="CD22" s="3">
        <f t="shared" si="59"/>
        <v>0</v>
      </c>
      <c r="CE22" s="3" t="str">
        <f t="shared" si="60"/>
        <v>N/A</v>
      </c>
      <c r="CF22" s="3" t="str">
        <f t="shared" si="61"/>
        <v>N/A</v>
      </c>
      <c r="CG22" s="3" t="str">
        <f t="shared" si="62"/>
        <v>N/A</v>
      </c>
      <c r="CH22" s="3" t="str">
        <f t="shared" si="63"/>
        <v>N/A</v>
      </c>
      <c r="CJ22" s="3">
        <f t="shared" si="21"/>
        <v>1</v>
      </c>
      <c r="CK22" s="3">
        <f t="shared" si="64"/>
        <v>8</v>
      </c>
      <c r="CL22" s="3">
        <f t="shared" si="65"/>
        <v>6</v>
      </c>
      <c r="CM22" s="3">
        <f t="shared" si="66"/>
        <v>8</v>
      </c>
      <c r="CN22" s="3">
        <f t="shared" si="67"/>
        <v>5</v>
      </c>
      <c r="CP22" s="3">
        <v>2</v>
      </c>
      <c r="CQ22" s="3">
        <v>2</v>
      </c>
      <c r="CR22" s="3">
        <v>2</v>
      </c>
      <c r="CS22" s="3">
        <v>2</v>
      </c>
      <c r="CU22" s="3">
        <f t="shared" si="68"/>
        <v>0</v>
      </c>
      <c r="CV22" s="3">
        <f t="shared" si="69"/>
        <v>0</v>
      </c>
      <c r="CW22" s="3">
        <f t="shared" si="70"/>
        <v>0</v>
      </c>
      <c r="CX22" s="3">
        <f t="shared" si="71"/>
        <v>1</v>
      </c>
      <c r="CZ22" s="3">
        <v>0</v>
      </c>
      <c r="DA22" s="3">
        <v>0</v>
      </c>
      <c r="DB22" s="3">
        <v>0</v>
      </c>
      <c r="DC22" s="3">
        <v>1</v>
      </c>
    </row>
    <row r="23" spans="1:107">
      <c r="A23" s="3" t="s">
        <v>434</v>
      </c>
      <c r="B23" s="3">
        <v>4</v>
      </c>
      <c r="C23" s="3">
        <v>150</v>
      </c>
      <c r="D23" s="3">
        <v>3</v>
      </c>
      <c r="E23" s="3">
        <v>17</v>
      </c>
      <c r="F23" s="3">
        <v>4</v>
      </c>
      <c r="G23" s="3">
        <v>4</v>
      </c>
      <c r="H23" s="3">
        <v>3</v>
      </c>
      <c r="I23" s="3">
        <v>15</v>
      </c>
      <c r="J23" s="3">
        <v>1</v>
      </c>
      <c r="L23" s="3">
        <f t="shared" si="0"/>
        <v>0</v>
      </c>
      <c r="M23" s="3">
        <f t="shared" si="1"/>
        <v>0</v>
      </c>
      <c r="N23" s="3">
        <f t="shared" si="2"/>
        <v>1</v>
      </c>
      <c r="O23" s="3">
        <f t="shared" si="3"/>
        <v>0</v>
      </c>
      <c r="Q23" s="3">
        <f t="shared" si="22"/>
        <v>0</v>
      </c>
      <c r="R23" s="3">
        <f t="shared" si="23"/>
        <v>0</v>
      </c>
      <c r="S23" s="3">
        <f t="shared" si="24"/>
        <v>0</v>
      </c>
      <c r="T23" s="3">
        <f t="shared" si="25"/>
        <v>0</v>
      </c>
      <c r="V23" s="3">
        <f t="shared" si="26"/>
        <v>1</v>
      </c>
      <c r="W23" s="3">
        <f t="shared" si="27"/>
        <v>1</v>
      </c>
      <c r="X23" s="3">
        <f t="shared" si="28"/>
        <v>0</v>
      </c>
      <c r="Y23" s="3">
        <f t="shared" si="29"/>
        <v>0</v>
      </c>
      <c r="AA23" s="3">
        <f t="shared" si="30"/>
        <v>0</v>
      </c>
      <c r="AB23" s="3">
        <f t="shared" si="31"/>
        <v>0</v>
      </c>
      <c r="AC23" s="3">
        <f t="shared" si="32"/>
        <v>0</v>
      </c>
      <c r="AD23" s="3">
        <f t="shared" si="33"/>
        <v>0</v>
      </c>
      <c r="AF23" s="3">
        <f t="shared" si="34"/>
        <v>0</v>
      </c>
      <c r="AG23" s="3">
        <f t="shared" si="35"/>
        <v>0</v>
      </c>
      <c r="AH23" s="3">
        <f t="shared" si="36"/>
        <v>0</v>
      </c>
      <c r="AI23" s="3">
        <f t="shared" si="37"/>
        <v>0</v>
      </c>
      <c r="AK23" s="3">
        <f t="shared" si="38"/>
        <v>0</v>
      </c>
      <c r="AL23" s="3">
        <f t="shared" si="39"/>
        <v>0</v>
      </c>
      <c r="AM23" s="3">
        <f t="shared" si="40"/>
        <v>0</v>
      </c>
      <c r="AN23" s="3">
        <f t="shared" si="41"/>
        <v>0</v>
      </c>
      <c r="AP23" s="3">
        <f t="shared" si="42"/>
        <v>0</v>
      </c>
      <c r="AQ23" s="3">
        <f t="shared" si="43"/>
        <v>0</v>
      </c>
      <c r="AR23" s="3">
        <f t="shared" si="44"/>
        <v>0</v>
      </c>
      <c r="AS23" s="3">
        <f t="shared" si="45"/>
        <v>0</v>
      </c>
      <c r="AU23" s="3">
        <f t="shared" si="46"/>
        <v>0</v>
      </c>
      <c r="AV23" s="3">
        <f t="shared" si="4"/>
        <v>0</v>
      </c>
      <c r="AW23" s="3">
        <f t="shared" si="47"/>
        <v>0</v>
      </c>
      <c r="AX23" s="3">
        <f t="shared" si="48"/>
        <v>0</v>
      </c>
      <c r="AZ23" s="3">
        <f t="shared" si="5"/>
        <v>0</v>
      </c>
      <c r="BA23" s="3">
        <f t="shared" si="6"/>
        <v>0</v>
      </c>
      <c r="BB23" s="3">
        <f t="shared" si="7"/>
        <v>1</v>
      </c>
      <c r="BC23" s="3">
        <f t="shared" si="8"/>
        <v>0</v>
      </c>
      <c r="BD23" s="3">
        <f t="shared" si="9"/>
        <v>0</v>
      </c>
      <c r="BE23" s="3">
        <f t="shared" si="10"/>
        <v>1</v>
      </c>
      <c r="BF23" s="3">
        <f t="shared" si="11"/>
        <v>1</v>
      </c>
      <c r="BG23" s="3">
        <f t="shared" si="12"/>
        <v>1</v>
      </c>
      <c r="BH23" s="3">
        <f t="shared" si="13"/>
        <v>1</v>
      </c>
      <c r="BI23" s="3">
        <f t="shared" si="14"/>
        <v>0</v>
      </c>
      <c r="BJ23" s="3">
        <f t="shared" si="15"/>
        <v>0</v>
      </c>
      <c r="BK23" s="3">
        <f t="shared" si="16"/>
        <v>0</v>
      </c>
      <c r="BM23" s="15" t="str">
        <f t="shared" si="49"/>
        <v>Dan</v>
      </c>
      <c r="BN23" s="3">
        <f t="shared" si="17"/>
        <v>0</v>
      </c>
      <c r="BO23" s="3">
        <f t="shared" si="18"/>
        <v>0</v>
      </c>
      <c r="BP23" s="3">
        <f t="shared" si="19"/>
        <v>1</v>
      </c>
      <c r="BQ23" s="3">
        <f t="shared" si="20"/>
        <v>0</v>
      </c>
      <c r="BS23" s="3">
        <f t="shared" si="50"/>
        <v>0</v>
      </c>
      <c r="BT23" s="3">
        <f t="shared" si="51"/>
        <v>0</v>
      </c>
      <c r="BU23" s="3">
        <f t="shared" si="52"/>
        <v>0</v>
      </c>
      <c r="BV23" s="3">
        <f t="shared" si="53"/>
        <v>1</v>
      </c>
      <c r="BX23" s="3">
        <f t="shared" si="54"/>
        <v>1</v>
      </c>
      <c r="BY23" s="3">
        <f t="shared" si="55"/>
        <v>4</v>
      </c>
      <c r="BZ23" s="3">
        <f t="shared" si="56"/>
        <v>4</v>
      </c>
      <c r="CA23" s="3">
        <f t="shared" si="57"/>
        <v>3</v>
      </c>
      <c r="CB23" s="3">
        <f t="shared" si="58"/>
        <v>15</v>
      </c>
      <c r="CD23" s="3">
        <f t="shared" si="59"/>
        <v>0</v>
      </c>
      <c r="CE23" s="3" t="str">
        <f t="shared" si="60"/>
        <v>N/A</v>
      </c>
      <c r="CF23" s="3" t="str">
        <f t="shared" si="61"/>
        <v>N/A</v>
      </c>
      <c r="CG23" s="3" t="str">
        <f t="shared" si="62"/>
        <v>N/A</v>
      </c>
      <c r="CH23" s="3" t="str">
        <f t="shared" si="63"/>
        <v>N/A</v>
      </c>
      <c r="CJ23" s="3">
        <f t="shared" si="21"/>
        <v>0</v>
      </c>
      <c r="CK23" s="3" t="str">
        <f t="shared" si="64"/>
        <v>N/A</v>
      </c>
      <c r="CL23" s="3" t="str">
        <f t="shared" si="65"/>
        <v>N/A</v>
      </c>
      <c r="CM23" s="3" t="str">
        <f t="shared" si="66"/>
        <v>N/A</v>
      </c>
      <c r="CN23" s="3" t="str">
        <f t="shared" si="67"/>
        <v>N/A</v>
      </c>
      <c r="CP23" s="3">
        <v>1</v>
      </c>
      <c r="CQ23" s="3">
        <v>1</v>
      </c>
      <c r="CR23" s="3">
        <v>1</v>
      </c>
      <c r="CS23" s="3">
        <v>2</v>
      </c>
      <c r="CU23" s="3">
        <f t="shared" si="68"/>
        <v>0</v>
      </c>
      <c r="CV23" s="3">
        <f t="shared" si="69"/>
        <v>0</v>
      </c>
      <c r="CW23" s="3">
        <f t="shared" si="70"/>
        <v>0</v>
      </c>
      <c r="CX23" s="3">
        <f t="shared" si="71"/>
        <v>0</v>
      </c>
      <c r="CZ23" s="3">
        <v>0</v>
      </c>
      <c r="DA23" s="3">
        <v>0</v>
      </c>
      <c r="DB23" s="3">
        <v>0</v>
      </c>
      <c r="DC23" s="3">
        <v>0</v>
      </c>
    </row>
    <row r="24" spans="1:107">
      <c r="A24" s="3" t="s">
        <v>434</v>
      </c>
      <c r="B24" s="3">
        <v>5</v>
      </c>
      <c r="C24" s="3">
        <v>494</v>
      </c>
      <c r="D24" s="3">
        <v>5</v>
      </c>
      <c r="E24" s="3">
        <v>15</v>
      </c>
      <c r="F24" s="3">
        <v>5</v>
      </c>
      <c r="G24" s="3">
        <v>7</v>
      </c>
      <c r="H24" s="3">
        <v>8</v>
      </c>
      <c r="I24" s="3">
        <v>6</v>
      </c>
      <c r="J24" s="3">
        <v>1</v>
      </c>
      <c r="L24" s="3">
        <f t="shared" si="0"/>
        <v>1</v>
      </c>
      <c r="M24" s="3">
        <f t="shared" si="1"/>
        <v>0</v>
      </c>
      <c r="N24" s="3">
        <f t="shared" si="2"/>
        <v>0</v>
      </c>
      <c r="O24" s="3">
        <f t="shared" si="3"/>
        <v>0</v>
      </c>
      <c r="Q24" s="3">
        <f t="shared" si="22"/>
        <v>0</v>
      </c>
      <c r="R24" s="3">
        <f t="shared" si="23"/>
        <v>0</v>
      </c>
      <c r="S24" s="3">
        <f t="shared" si="24"/>
        <v>0</v>
      </c>
      <c r="T24" s="3">
        <f t="shared" si="25"/>
        <v>0</v>
      </c>
      <c r="V24" s="3">
        <f t="shared" si="26"/>
        <v>0</v>
      </c>
      <c r="W24" s="3">
        <f t="shared" si="27"/>
        <v>0</v>
      </c>
      <c r="X24" s="3">
        <f t="shared" si="28"/>
        <v>0</v>
      </c>
      <c r="Y24" s="3">
        <f t="shared" si="29"/>
        <v>1</v>
      </c>
      <c r="AA24" s="3">
        <f t="shared" si="30"/>
        <v>0</v>
      </c>
      <c r="AB24" s="3">
        <f t="shared" si="31"/>
        <v>1</v>
      </c>
      <c r="AC24" s="3">
        <f t="shared" si="32"/>
        <v>0</v>
      </c>
      <c r="AD24" s="3">
        <f t="shared" si="33"/>
        <v>0</v>
      </c>
      <c r="AF24" s="3">
        <f t="shared" si="34"/>
        <v>0</v>
      </c>
      <c r="AG24" s="3">
        <f t="shared" si="35"/>
        <v>0</v>
      </c>
      <c r="AH24" s="3">
        <f t="shared" si="36"/>
        <v>1</v>
      </c>
      <c r="AI24" s="3">
        <f t="shared" si="37"/>
        <v>0</v>
      </c>
      <c r="AK24" s="3">
        <f t="shared" si="38"/>
        <v>0</v>
      </c>
      <c r="AL24" s="3">
        <f t="shared" si="39"/>
        <v>0</v>
      </c>
      <c r="AM24" s="3">
        <f t="shared" si="40"/>
        <v>0</v>
      </c>
      <c r="AN24" s="3">
        <f t="shared" si="41"/>
        <v>0</v>
      </c>
      <c r="AP24" s="3">
        <f t="shared" si="42"/>
        <v>0</v>
      </c>
      <c r="AQ24" s="3">
        <f t="shared" si="43"/>
        <v>0</v>
      </c>
      <c r="AR24" s="3">
        <f t="shared" si="44"/>
        <v>0</v>
      </c>
      <c r="AS24" s="3">
        <f t="shared" si="45"/>
        <v>0</v>
      </c>
      <c r="AU24" s="3">
        <f t="shared" si="46"/>
        <v>0</v>
      </c>
      <c r="AV24" s="3">
        <f t="shared" si="4"/>
        <v>0</v>
      </c>
      <c r="AW24" s="3">
        <f t="shared" si="47"/>
        <v>0</v>
      </c>
      <c r="AX24" s="3">
        <f t="shared" si="48"/>
        <v>0</v>
      </c>
      <c r="AZ24" s="3">
        <f t="shared" si="5"/>
        <v>1</v>
      </c>
      <c r="BA24" s="3">
        <f t="shared" si="6"/>
        <v>1</v>
      </c>
      <c r="BB24" s="3">
        <f t="shared" si="7"/>
        <v>1</v>
      </c>
      <c r="BC24" s="3">
        <f t="shared" si="8"/>
        <v>0</v>
      </c>
      <c r="BD24" s="3">
        <f t="shared" si="9"/>
        <v>1</v>
      </c>
      <c r="BE24" s="3">
        <f t="shared" si="10"/>
        <v>0</v>
      </c>
      <c r="BF24" s="3">
        <f t="shared" si="11"/>
        <v>0</v>
      </c>
      <c r="BG24" s="3">
        <f t="shared" si="12"/>
        <v>0</v>
      </c>
      <c r="BH24" s="3">
        <f t="shared" si="13"/>
        <v>0</v>
      </c>
      <c r="BI24" s="3">
        <f t="shared" si="14"/>
        <v>0</v>
      </c>
      <c r="BJ24" s="3">
        <f t="shared" si="15"/>
        <v>1</v>
      </c>
      <c r="BK24" s="3">
        <f t="shared" si="16"/>
        <v>1</v>
      </c>
      <c r="BM24" s="15" t="str">
        <f t="shared" si="49"/>
        <v>Paul</v>
      </c>
      <c r="BN24" s="3">
        <f t="shared" si="17"/>
        <v>1</v>
      </c>
      <c r="BO24" s="3">
        <f t="shared" si="18"/>
        <v>0</v>
      </c>
      <c r="BP24" s="3">
        <f t="shared" si="19"/>
        <v>0</v>
      </c>
      <c r="BQ24" s="3">
        <f t="shared" si="20"/>
        <v>0</v>
      </c>
      <c r="BS24" s="3">
        <f t="shared" si="50"/>
        <v>0</v>
      </c>
      <c r="BT24" s="3">
        <f t="shared" si="51"/>
        <v>0</v>
      </c>
      <c r="BU24" s="3">
        <f t="shared" si="52"/>
        <v>0</v>
      </c>
      <c r="BV24" s="3">
        <f t="shared" si="53"/>
        <v>0</v>
      </c>
      <c r="BX24" s="3">
        <f t="shared" si="54"/>
        <v>0</v>
      </c>
      <c r="BY24" s="3" t="str">
        <f t="shared" si="55"/>
        <v>N/A</v>
      </c>
      <c r="BZ24" s="3" t="str">
        <f t="shared" si="56"/>
        <v>N/A</v>
      </c>
      <c r="CA24" s="3" t="str">
        <f t="shared" si="57"/>
        <v>N/A</v>
      </c>
      <c r="CB24" s="3" t="str">
        <f t="shared" si="58"/>
        <v>N/A</v>
      </c>
      <c r="CD24" s="3">
        <f t="shared" si="59"/>
        <v>0</v>
      </c>
      <c r="CE24" s="3" t="str">
        <f t="shared" si="60"/>
        <v>N/A</v>
      </c>
      <c r="CF24" s="3" t="str">
        <f t="shared" si="61"/>
        <v>N/A</v>
      </c>
      <c r="CG24" s="3" t="str">
        <f t="shared" si="62"/>
        <v>N/A</v>
      </c>
      <c r="CH24" s="3" t="str">
        <f t="shared" si="63"/>
        <v>N/A</v>
      </c>
      <c r="CJ24" s="3">
        <f t="shared" si="21"/>
        <v>1</v>
      </c>
      <c r="CK24" s="3">
        <f t="shared" si="64"/>
        <v>5</v>
      </c>
      <c r="CL24" s="3">
        <f t="shared" si="65"/>
        <v>7</v>
      </c>
      <c r="CM24" s="3">
        <f t="shared" si="66"/>
        <v>8</v>
      </c>
      <c r="CN24" s="3">
        <f t="shared" si="67"/>
        <v>6</v>
      </c>
      <c r="CP24" s="3">
        <v>1</v>
      </c>
      <c r="CQ24" s="3">
        <v>2</v>
      </c>
      <c r="CR24" s="3">
        <v>2</v>
      </c>
      <c r="CS24" s="3">
        <v>1</v>
      </c>
      <c r="CU24" s="3">
        <f t="shared" si="68"/>
        <v>0</v>
      </c>
      <c r="CV24" s="3">
        <f t="shared" si="69"/>
        <v>0</v>
      </c>
      <c r="CW24" s="3">
        <f t="shared" si="70"/>
        <v>0</v>
      </c>
      <c r="CX24" s="3">
        <f t="shared" si="71"/>
        <v>0</v>
      </c>
      <c r="CZ24" s="3">
        <v>1</v>
      </c>
      <c r="DA24" s="3">
        <v>0</v>
      </c>
      <c r="DB24" s="3">
        <v>0</v>
      </c>
      <c r="DC24" s="3">
        <v>1</v>
      </c>
    </row>
    <row r="25" spans="1:107">
      <c r="A25" s="3" t="s">
        <v>434</v>
      </c>
      <c r="B25" s="3">
        <v>6</v>
      </c>
      <c r="C25" s="3">
        <v>391</v>
      </c>
      <c r="D25" s="3">
        <v>4</v>
      </c>
      <c r="E25" s="3">
        <v>1</v>
      </c>
      <c r="F25" s="3">
        <v>5</v>
      </c>
      <c r="G25" s="3">
        <v>5</v>
      </c>
      <c r="H25" s="3">
        <v>6</v>
      </c>
      <c r="I25" s="3">
        <v>7</v>
      </c>
      <c r="J25" s="3">
        <v>1</v>
      </c>
      <c r="L25" s="3">
        <f t="shared" si="0"/>
        <v>0</v>
      </c>
      <c r="M25" s="3">
        <f t="shared" si="1"/>
        <v>0</v>
      </c>
      <c r="N25" s="3">
        <f t="shared" si="2"/>
        <v>0</v>
      </c>
      <c r="O25" s="3">
        <f t="shared" si="3"/>
        <v>0</v>
      </c>
      <c r="Q25" s="3">
        <f t="shared" si="22"/>
        <v>0</v>
      </c>
      <c r="R25" s="3">
        <f t="shared" si="23"/>
        <v>0</v>
      </c>
      <c r="S25" s="3">
        <f t="shared" si="24"/>
        <v>0</v>
      </c>
      <c r="T25" s="3">
        <f t="shared" si="25"/>
        <v>0</v>
      </c>
      <c r="V25" s="3">
        <f t="shared" si="26"/>
        <v>1</v>
      </c>
      <c r="W25" s="3">
        <f t="shared" si="27"/>
        <v>1</v>
      </c>
      <c r="X25" s="3">
        <f t="shared" si="28"/>
        <v>0</v>
      </c>
      <c r="Y25" s="3">
        <f t="shared" si="29"/>
        <v>0</v>
      </c>
      <c r="AA25" s="3">
        <f t="shared" si="30"/>
        <v>0</v>
      </c>
      <c r="AB25" s="3">
        <f t="shared" si="31"/>
        <v>0</v>
      </c>
      <c r="AC25" s="3">
        <f t="shared" si="32"/>
        <v>1</v>
      </c>
      <c r="AD25" s="3">
        <f t="shared" si="33"/>
        <v>0</v>
      </c>
      <c r="AF25" s="3">
        <f t="shared" si="34"/>
        <v>0</v>
      </c>
      <c r="AG25" s="3">
        <f t="shared" si="35"/>
        <v>0</v>
      </c>
      <c r="AH25" s="3">
        <f t="shared" si="36"/>
        <v>0</v>
      </c>
      <c r="AI25" s="3">
        <f t="shared" si="37"/>
        <v>1</v>
      </c>
      <c r="AK25" s="3">
        <f t="shared" si="38"/>
        <v>0</v>
      </c>
      <c r="AL25" s="3">
        <f t="shared" si="39"/>
        <v>0</v>
      </c>
      <c r="AM25" s="3">
        <f t="shared" si="40"/>
        <v>0</v>
      </c>
      <c r="AN25" s="3">
        <f t="shared" si="41"/>
        <v>0</v>
      </c>
      <c r="AP25" s="3">
        <f t="shared" si="42"/>
        <v>0</v>
      </c>
      <c r="AQ25" s="3">
        <f t="shared" si="43"/>
        <v>0</v>
      </c>
      <c r="AR25" s="3">
        <f t="shared" si="44"/>
        <v>0</v>
      </c>
      <c r="AS25" s="3">
        <f t="shared" si="45"/>
        <v>0</v>
      </c>
      <c r="AU25" s="3">
        <f t="shared" si="46"/>
        <v>0</v>
      </c>
      <c r="AV25" s="3">
        <f t="shared" si="4"/>
        <v>0</v>
      </c>
      <c r="AW25" s="3">
        <f t="shared" si="47"/>
        <v>0</v>
      </c>
      <c r="AX25" s="3">
        <f t="shared" si="48"/>
        <v>0</v>
      </c>
      <c r="AZ25" s="3">
        <f t="shared" si="5"/>
        <v>0</v>
      </c>
      <c r="BA25" s="3">
        <f t="shared" si="6"/>
        <v>1</v>
      </c>
      <c r="BB25" s="3">
        <f t="shared" si="7"/>
        <v>1</v>
      </c>
      <c r="BC25" s="3">
        <f t="shared" si="8"/>
        <v>0</v>
      </c>
      <c r="BD25" s="3">
        <f t="shared" si="9"/>
        <v>1</v>
      </c>
      <c r="BE25" s="3">
        <f t="shared" si="10"/>
        <v>1</v>
      </c>
      <c r="BF25" s="3">
        <f t="shared" si="11"/>
        <v>0</v>
      </c>
      <c r="BG25" s="3">
        <f t="shared" si="12"/>
        <v>0</v>
      </c>
      <c r="BH25" s="3">
        <f t="shared" si="13"/>
        <v>1</v>
      </c>
      <c r="BI25" s="3">
        <f t="shared" si="14"/>
        <v>0</v>
      </c>
      <c r="BJ25" s="3">
        <f t="shared" si="15"/>
        <v>0</v>
      </c>
      <c r="BK25" s="3">
        <f t="shared" si="16"/>
        <v>0</v>
      </c>
      <c r="BM25" s="15">
        <f t="shared" si="49"/>
        <v>0</v>
      </c>
      <c r="BN25" s="3">
        <f t="shared" si="17"/>
        <v>0</v>
      </c>
      <c r="BO25" s="3">
        <f t="shared" si="18"/>
        <v>0</v>
      </c>
      <c r="BP25" s="3">
        <f t="shared" si="19"/>
        <v>0</v>
      </c>
      <c r="BQ25" s="3">
        <f t="shared" si="20"/>
        <v>0</v>
      </c>
      <c r="BS25" s="3">
        <f t="shared" si="50"/>
        <v>0</v>
      </c>
      <c r="BT25" s="3">
        <f t="shared" si="51"/>
        <v>0</v>
      </c>
      <c r="BU25" s="3">
        <f t="shared" si="52"/>
        <v>0</v>
      </c>
      <c r="BV25" s="3">
        <f t="shared" si="53"/>
        <v>0</v>
      </c>
      <c r="BX25" s="3">
        <f t="shared" si="54"/>
        <v>0</v>
      </c>
      <c r="BY25" s="3" t="str">
        <f t="shared" si="55"/>
        <v>N/A</v>
      </c>
      <c r="BZ25" s="3" t="str">
        <f t="shared" si="56"/>
        <v>N/A</v>
      </c>
      <c r="CA25" s="3" t="str">
        <f t="shared" si="57"/>
        <v>N/A</v>
      </c>
      <c r="CB25" s="3" t="str">
        <f t="shared" si="58"/>
        <v>N/A</v>
      </c>
      <c r="CD25" s="3">
        <f t="shared" si="59"/>
        <v>1</v>
      </c>
      <c r="CE25" s="3">
        <f t="shared" si="60"/>
        <v>5</v>
      </c>
      <c r="CF25" s="3">
        <f t="shared" si="61"/>
        <v>5</v>
      </c>
      <c r="CG25" s="3">
        <f t="shared" si="62"/>
        <v>6</v>
      </c>
      <c r="CH25" s="3">
        <f t="shared" si="63"/>
        <v>7</v>
      </c>
      <c r="CJ25" s="3">
        <f t="shared" si="21"/>
        <v>0</v>
      </c>
      <c r="CK25" s="3" t="str">
        <f t="shared" si="64"/>
        <v>N/A</v>
      </c>
      <c r="CL25" s="3" t="str">
        <f t="shared" si="65"/>
        <v>N/A</v>
      </c>
      <c r="CM25" s="3" t="str">
        <f t="shared" si="66"/>
        <v>N/A</v>
      </c>
      <c r="CN25" s="3" t="str">
        <f t="shared" si="67"/>
        <v>N/A</v>
      </c>
      <c r="CP25" s="3">
        <v>2</v>
      </c>
      <c r="CQ25" s="3">
        <v>1</v>
      </c>
      <c r="CR25" s="3">
        <v>1</v>
      </c>
      <c r="CS25" s="3">
        <v>2</v>
      </c>
      <c r="CU25" s="3">
        <f t="shared" si="68"/>
        <v>0</v>
      </c>
      <c r="CV25" s="3">
        <f t="shared" si="69"/>
        <v>0</v>
      </c>
      <c r="CW25" s="3">
        <f t="shared" si="70"/>
        <v>0</v>
      </c>
      <c r="CX25" s="3">
        <f t="shared" si="71"/>
        <v>0</v>
      </c>
      <c r="CZ25" s="3">
        <v>1</v>
      </c>
      <c r="DA25" s="3">
        <v>1</v>
      </c>
      <c r="DB25" s="3">
        <v>0</v>
      </c>
      <c r="DC25" s="3">
        <v>1</v>
      </c>
    </row>
    <row r="26" spans="1:107">
      <c r="A26" s="3" t="s">
        <v>434</v>
      </c>
      <c r="B26" s="3">
        <v>7</v>
      </c>
      <c r="C26" s="3">
        <v>380</v>
      </c>
      <c r="D26" s="3">
        <v>4</v>
      </c>
      <c r="E26" s="3">
        <v>3</v>
      </c>
      <c r="F26" s="3">
        <v>7</v>
      </c>
      <c r="G26" s="3">
        <v>5</v>
      </c>
      <c r="H26" s="3">
        <v>5</v>
      </c>
      <c r="I26" s="3">
        <v>6</v>
      </c>
      <c r="J26" s="3">
        <v>1</v>
      </c>
      <c r="L26" s="3">
        <f t="shared" si="0"/>
        <v>0</v>
      </c>
      <c r="M26" s="3">
        <f t="shared" si="1"/>
        <v>0</v>
      </c>
      <c r="N26" s="3">
        <f t="shared" si="2"/>
        <v>0</v>
      </c>
      <c r="O26" s="3">
        <f t="shared" si="3"/>
        <v>0</v>
      </c>
      <c r="Q26" s="3">
        <f t="shared" si="22"/>
        <v>0</v>
      </c>
      <c r="R26" s="3">
        <f t="shared" si="23"/>
        <v>0</v>
      </c>
      <c r="S26" s="3">
        <f t="shared" si="24"/>
        <v>0</v>
      </c>
      <c r="T26" s="3">
        <f t="shared" si="25"/>
        <v>0</v>
      </c>
      <c r="V26" s="3">
        <f t="shared" si="26"/>
        <v>0</v>
      </c>
      <c r="W26" s="3">
        <f t="shared" si="27"/>
        <v>1</v>
      </c>
      <c r="X26" s="3">
        <f t="shared" si="28"/>
        <v>1</v>
      </c>
      <c r="Y26" s="3">
        <f t="shared" si="29"/>
        <v>0</v>
      </c>
      <c r="AA26" s="3">
        <f t="shared" si="30"/>
        <v>0</v>
      </c>
      <c r="AB26" s="3">
        <f t="shared" si="31"/>
        <v>0</v>
      </c>
      <c r="AC26" s="3">
        <f t="shared" si="32"/>
        <v>0</v>
      </c>
      <c r="AD26" s="3">
        <f t="shared" si="33"/>
        <v>1</v>
      </c>
      <c r="AF26" s="3">
        <f t="shared" si="34"/>
        <v>1</v>
      </c>
      <c r="AG26" s="3">
        <f t="shared" si="35"/>
        <v>0</v>
      </c>
      <c r="AH26" s="3">
        <f t="shared" si="36"/>
        <v>0</v>
      </c>
      <c r="AI26" s="3">
        <f t="shared" si="37"/>
        <v>0</v>
      </c>
      <c r="AK26" s="3">
        <f t="shared" si="38"/>
        <v>0</v>
      </c>
      <c r="AL26" s="3">
        <f t="shared" si="39"/>
        <v>0</v>
      </c>
      <c r="AM26" s="3">
        <f t="shared" si="40"/>
        <v>0</v>
      </c>
      <c r="AN26" s="3">
        <f t="shared" si="41"/>
        <v>0</v>
      </c>
      <c r="AP26" s="3">
        <f t="shared" si="42"/>
        <v>0</v>
      </c>
      <c r="AQ26" s="3">
        <f t="shared" si="43"/>
        <v>0</v>
      </c>
      <c r="AR26" s="3">
        <f t="shared" si="44"/>
        <v>0</v>
      </c>
      <c r="AS26" s="3">
        <f t="shared" si="45"/>
        <v>0</v>
      </c>
      <c r="AU26" s="3">
        <f t="shared" si="46"/>
        <v>0</v>
      </c>
      <c r="AV26" s="3">
        <f t="shared" si="4"/>
        <v>0</v>
      </c>
      <c r="AW26" s="3">
        <f t="shared" si="47"/>
        <v>0</v>
      </c>
      <c r="AX26" s="3">
        <f t="shared" si="48"/>
        <v>0</v>
      </c>
      <c r="AZ26" s="3">
        <f t="shared" si="5"/>
        <v>0</v>
      </c>
      <c r="BA26" s="3">
        <f t="shared" si="6"/>
        <v>0</v>
      </c>
      <c r="BB26" s="3">
        <f t="shared" si="7"/>
        <v>0</v>
      </c>
      <c r="BC26" s="3">
        <f t="shared" si="8"/>
        <v>1</v>
      </c>
      <c r="BD26" s="3">
        <f t="shared" si="9"/>
        <v>0</v>
      </c>
      <c r="BE26" s="3">
        <f t="shared" si="10"/>
        <v>1</v>
      </c>
      <c r="BF26" s="3">
        <f t="shared" si="11"/>
        <v>1</v>
      </c>
      <c r="BG26" s="3">
        <f t="shared" si="12"/>
        <v>0</v>
      </c>
      <c r="BH26" s="3">
        <f t="shared" si="13"/>
        <v>1</v>
      </c>
      <c r="BI26" s="3">
        <f t="shared" si="14"/>
        <v>1</v>
      </c>
      <c r="BJ26" s="3">
        <f t="shared" si="15"/>
        <v>0</v>
      </c>
      <c r="BK26" s="3">
        <f t="shared" si="16"/>
        <v>0</v>
      </c>
      <c r="BM26" s="15">
        <f t="shared" si="49"/>
        <v>0</v>
      </c>
      <c r="BN26" s="3">
        <f t="shared" si="17"/>
        <v>0</v>
      </c>
      <c r="BO26" s="3">
        <f t="shared" si="18"/>
        <v>0</v>
      </c>
      <c r="BP26" s="3">
        <f t="shared" si="19"/>
        <v>0</v>
      </c>
      <c r="BQ26" s="3">
        <f t="shared" si="20"/>
        <v>0</v>
      </c>
      <c r="BS26" s="3">
        <f t="shared" si="50"/>
        <v>0</v>
      </c>
      <c r="BT26" s="3">
        <f t="shared" si="51"/>
        <v>0</v>
      </c>
      <c r="BU26" s="3">
        <f t="shared" si="52"/>
        <v>0</v>
      </c>
      <c r="BV26" s="3">
        <f t="shared" si="53"/>
        <v>0</v>
      </c>
      <c r="BX26" s="3">
        <f t="shared" si="54"/>
        <v>0</v>
      </c>
      <c r="BY26" s="3" t="str">
        <f t="shared" si="55"/>
        <v>N/A</v>
      </c>
      <c r="BZ26" s="3" t="str">
        <f t="shared" si="56"/>
        <v>N/A</v>
      </c>
      <c r="CA26" s="3" t="str">
        <f t="shared" si="57"/>
        <v>N/A</v>
      </c>
      <c r="CB26" s="3" t="str">
        <f t="shared" si="58"/>
        <v>N/A</v>
      </c>
      <c r="CD26" s="3">
        <f t="shared" si="59"/>
        <v>1</v>
      </c>
      <c r="CE26" s="3">
        <f t="shared" si="60"/>
        <v>7</v>
      </c>
      <c r="CF26" s="3">
        <f t="shared" si="61"/>
        <v>5</v>
      </c>
      <c r="CG26" s="3">
        <f t="shared" si="62"/>
        <v>5</v>
      </c>
      <c r="CH26" s="3">
        <f t="shared" si="63"/>
        <v>6</v>
      </c>
      <c r="CJ26" s="3">
        <f t="shared" si="21"/>
        <v>0</v>
      </c>
      <c r="CK26" s="3" t="str">
        <f t="shared" si="64"/>
        <v>N/A</v>
      </c>
      <c r="CL26" s="3" t="str">
        <f t="shared" si="65"/>
        <v>N/A</v>
      </c>
      <c r="CM26" s="3" t="str">
        <f t="shared" si="66"/>
        <v>N/A</v>
      </c>
      <c r="CN26" s="3" t="str">
        <f t="shared" si="67"/>
        <v>N/A</v>
      </c>
      <c r="CP26" s="3">
        <v>2</v>
      </c>
      <c r="CQ26" s="3">
        <v>2</v>
      </c>
      <c r="CR26" s="3">
        <v>1</v>
      </c>
      <c r="CS26" s="3">
        <v>2</v>
      </c>
      <c r="CU26" s="3">
        <f t="shared" si="68"/>
        <v>0</v>
      </c>
      <c r="CV26" s="3">
        <f t="shared" si="69"/>
        <v>0</v>
      </c>
      <c r="CW26" s="3">
        <f t="shared" si="70"/>
        <v>0</v>
      </c>
      <c r="CX26" s="3">
        <f t="shared" si="71"/>
        <v>0</v>
      </c>
      <c r="CZ26" s="3">
        <v>0</v>
      </c>
      <c r="DA26" s="3">
        <v>0</v>
      </c>
      <c r="DB26" s="3">
        <v>0</v>
      </c>
      <c r="DC26" s="3">
        <v>0</v>
      </c>
    </row>
    <row r="27" spans="1:107">
      <c r="A27" s="3" t="s">
        <v>434</v>
      </c>
      <c r="B27" s="3">
        <v>8</v>
      </c>
      <c r="C27" s="3">
        <v>166</v>
      </c>
      <c r="D27" s="3">
        <v>3</v>
      </c>
      <c r="E27" s="3">
        <v>11</v>
      </c>
      <c r="F27" s="3">
        <v>5</v>
      </c>
      <c r="G27" s="3">
        <v>6</v>
      </c>
      <c r="H27" s="3">
        <v>3</v>
      </c>
      <c r="I27" s="3">
        <v>6</v>
      </c>
      <c r="J27" s="3">
        <v>1</v>
      </c>
      <c r="L27" s="3">
        <f t="shared" si="0"/>
        <v>0</v>
      </c>
      <c r="M27" s="3">
        <f t="shared" si="1"/>
        <v>0</v>
      </c>
      <c r="N27" s="3">
        <f t="shared" si="2"/>
        <v>1</v>
      </c>
      <c r="O27" s="3">
        <f t="shared" si="3"/>
        <v>0</v>
      </c>
      <c r="Q27" s="3">
        <f t="shared" si="22"/>
        <v>0</v>
      </c>
      <c r="R27" s="3">
        <f t="shared" si="23"/>
        <v>0</v>
      </c>
      <c r="S27" s="3">
        <f t="shared" si="24"/>
        <v>0</v>
      </c>
      <c r="T27" s="3">
        <f t="shared" si="25"/>
        <v>0</v>
      </c>
      <c r="V27" s="3">
        <f t="shared" si="26"/>
        <v>0</v>
      </c>
      <c r="W27" s="3">
        <f t="shared" si="27"/>
        <v>0</v>
      </c>
      <c r="X27" s="3">
        <f t="shared" si="28"/>
        <v>0</v>
      </c>
      <c r="Y27" s="3">
        <f t="shared" si="29"/>
        <v>0</v>
      </c>
      <c r="AA27" s="3">
        <f t="shared" si="30"/>
        <v>1</v>
      </c>
      <c r="AB27" s="3">
        <f t="shared" si="31"/>
        <v>0</v>
      </c>
      <c r="AC27" s="3">
        <f t="shared" si="32"/>
        <v>0</v>
      </c>
      <c r="AD27" s="3">
        <f t="shared" si="33"/>
        <v>0</v>
      </c>
      <c r="AF27" s="3">
        <f t="shared" si="34"/>
        <v>0</v>
      </c>
      <c r="AG27" s="3">
        <f t="shared" si="35"/>
        <v>1</v>
      </c>
      <c r="AH27" s="3">
        <f t="shared" si="36"/>
        <v>0</v>
      </c>
      <c r="AI27" s="3">
        <f t="shared" si="37"/>
        <v>1</v>
      </c>
      <c r="AK27" s="3">
        <f t="shared" si="38"/>
        <v>0</v>
      </c>
      <c r="AL27" s="3">
        <f t="shared" si="39"/>
        <v>0</v>
      </c>
      <c r="AM27" s="3">
        <f t="shared" si="40"/>
        <v>0</v>
      </c>
      <c r="AN27" s="3">
        <f t="shared" si="41"/>
        <v>0</v>
      </c>
      <c r="AP27" s="3">
        <f t="shared" si="42"/>
        <v>0</v>
      </c>
      <c r="AQ27" s="3">
        <f t="shared" si="43"/>
        <v>0</v>
      </c>
      <c r="AR27" s="3">
        <f t="shared" si="44"/>
        <v>0</v>
      </c>
      <c r="AS27" s="3">
        <f t="shared" si="45"/>
        <v>0</v>
      </c>
      <c r="AU27" s="3">
        <f t="shared" si="46"/>
        <v>0</v>
      </c>
      <c r="AV27" s="3">
        <f t="shared" si="4"/>
        <v>0</v>
      </c>
      <c r="AW27" s="3">
        <f t="shared" si="47"/>
        <v>0</v>
      </c>
      <c r="AX27" s="3">
        <f t="shared" si="48"/>
        <v>0</v>
      </c>
      <c r="AZ27" s="3">
        <f t="shared" si="5"/>
        <v>1</v>
      </c>
      <c r="BA27" s="3">
        <f t="shared" si="6"/>
        <v>0</v>
      </c>
      <c r="BB27" s="3">
        <f t="shared" si="7"/>
        <v>1</v>
      </c>
      <c r="BC27" s="3">
        <f t="shared" si="8"/>
        <v>0</v>
      </c>
      <c r="BD27" s="3">
        <f t="shared" si="9"/>
        <v>0</v>
      </c>
      <c r="BE27" s="3">
        <f t="shared" si="10"/>
        <v>0</v>
      </c>
      <c r="BF27" s="3">
        <f t="shared" si="11"/>
        <v>1</v>
      </c>
      <c r="BG27" s="3">
        <f t="shared" si="12"/>
        <v>1</v>
      </c>
      <c r="BH27" s="3">
        <f t="shared" si="13"/>
        <v>1</v>
      </c>
      <c r="BI27" s="3">
        <f t="shared" si="14"/>
        <v>0</v>
      </c>
      <c r="BJ27" s="3">
        <f t="shared" si="15"/>
        <v>0</v>
      </c>
      <c r="BK27" s="3">
        <f t="shared" si="16"/>
        <v>0</v>
      </c>
      <c r="BM27" s="15" t="str">
        <f t="shared" si="49"/>
        <v>Dan</v>
      </c>
      <c r="BN27" s="3">
        <f t="shared" si="17"/>
        <v>0</v>
      </c>
      <c r="BO27" s="3">
        <f t="shared" si="18"/>
        <v>0</v>
      </c>
      <c r="BP27" s="3">
        <f t="shared" si="19"/>
        <v>1</v>
      </c>
      <c r="BQ27" s="3">
        <f t="shared" si="20"/>
        <v>0</v>
      </c>
      <c r="BS27" s="3">
        <f t="shared" si="50"/>
        <v>0</v>
      </c>
      <c r="BT27" s="3">
        <f t="shared" si="51"/>
        <v>1</v>
      </c>
      <c r="BU27" s="3">
        <f t="shared" si="52"/>
        <v>0</v>
      </c>
      <c r="BV27" s="3">
        <f t="shared" si="53"/>
        <v>1</v>
      </c>
      <c r="BX27" s="3">
        <f t="shared" si="54"/>
        <v>1</v>
      </c>
      <c r="BY27" s="3">
        <f t="shared" si="55"/>
        <v>5</v>
      </c>
      <c r="BZ27" s="3">
        <f t="shared" si="56"/>
        <v>6</v>
      </c>
      <c r="CA27" s="3">
        <f t="shared" si="57"/>
        <v>3</v>
      </c>
      <c r="CB27" s="3">
        <f t="shared" si="58"/>
        <v>6</v>
      </c>
      <c r="CD27" s="3">
        <f t="shared" si="59"/>
        <v>0</v>
      </c>
      <c r="CE27" s="3" t="str">
        <f t="shared" si="60"/>
        <v>N/A</v>
      </c>
      <c r="CF27" s="3" t="str">
        <f t="shared" si="61"/>
        <v>N/A</v>
      </c>
      <c r="CG27" s="3" t="str">
        <f t="shared" si="62"/>
        <v>N/A</v>
      </c>
      <c r="CH27" s="3" t="str">
        <f t="shared" si="63"/>
        <v>N/A</v>
      </c>
      <c r="CJ27" s="3">
        <f t="shared" si="21"/>
        <v>0</v>
      </c>
      <c r="CK27" s="3" t="str">
        <f t="shared" si="64"/>
        <v>N/A</v>
      </c>
      <c r="CL27" s="3" t="str">
        <f t="shared" si="65"/>
        <v>N/A</v>
      </c>
      <c r="CM27" s="3" t="str">
        <f t="shared" si="66"/>
        <v>N/A</v>
      </c>
      <c r="CN27" s="3" t="str">
        <f t="shared" si="67"/>
        <v>N/A</v>
      </c>
      <c r="CP27" s="3">
        <v>2</v>
      </c>
      <c r="CQ27" s="3">
        <v>2</v>
      </c>
      <c r="CR27" s="3">
        <v>1</v>
      </c>
      <c r="CS27" s="3">
        <v>2</v>
      </c>
      <c r="CU27" s="3">
        <f t="shared" si="68"/>
        <v>0</v>
      </c>
      <c r="CV27" s="3">
        <f t="shared" si="69"/>
        <v>0</v>
      </c>
      <c r="CW27" s="3">
        <f t="shared" si="70"/>
        <v>0</v>
      </c>
      <c r="CX27" s="3">
        <f t="shared" si="71"/>
        <v>0</v>
      </c>
      <c r="CZ27" s="3">
        <v>0</v>
      </c>
      <c r="DA27" s="3">
        <v>0</v>
      </c>
      <c r="DB27" s="3">
        <v>0</v>
      </c>
      <c r="DC27" s="3">
        <v>0</v>
      </c>
    </row>
    <row r="28" spans="1:107">
      <c r="A28" s="3" t="s">
        <v>434</v>
      </c>
      <c r="B28" s="3">
        <v>9</v>
      </c>
      <c r="C28" s="3">
        <v>369</v>
      </c>
      <c r="D28" s="3">
        <v>4</v>
      </c>
      <c r="E28" s="3">
        <v>5</v>
      </c>
      <c r="F28" s="3">
        <v>4</v>
      </c>
      <c r="G28" s="3">
        <v>4</v>
      </c>
      <c r="H28" s="3">
        <v>5</v>
      </c>
      <c r="I28" s="3">
        <v>6</v>
      </c>
      <c r="J28" s="3">
        <v>1</v>
      </c>
      <c r="L28" s="3">
        <f t="shared" si="0"/>
        <v>1</v>
      </c>
      <c r="M28" s="3">
        <f t="shared" si="1"/>
        <v>1</v>
      </c>
      <c r="N28" s="3">
        <f t="shared" si="2"/>
        <v>0</v>
      </c>
      <c r="O28" s="3">
        <f t="shared" si="3"/>
        <v>0</v>
      </c>
      <c r="Q28" s="3">
        <f t="shared" si="22"/>
        <v>0</v>
      </c>
      <c r="R28" s="3">
        <f t="shared" si="23"/>
        <v>0</v>
      </c>
      <c r="S28" s="3">
        <f t="shared" si="24"/>
        <v>0</v>
      </c>
      <c r="T28" s="3">
        <f t="shared" si="25"/>
        <v>0</v>
      </c>
      <c r="V28" s="3">
        <f t="shared" si="26"/>
        <v>0</v>
      </c>
      <c r="W28" s="3">
        <f t="shared" si="27"/>
        <v>0</v>
      </c>
      <c r="X28" s="3">
        <f t="shared" si="28"/>
        <v>1</v>
      </c>
      <c r="Y28" s="3">
        <f t="shared" si="29"/>
        <v>0</v>
      </c>
      <c r="AA28" s="3">
        <f t="shared" si="30"/>
        <v>0</v>
      </c>
      <c r="AB28" s="3">
        <f t="shared" si="31"/>
        <v>0</v>
      </c>
      <c r="AC28" s="3">
        <f t="shared" si="32"/>
        <v>0</v>
      </c>
      <c r="AD28" s="3">
        <f t="shared" si="33"/>
        <v>1</v>
      </c>
      <c r="AF28" s="3">
        <f t="shared" si="34"/>
        <v>0</v>
      </c>
      <c r="AG28" s="3">
        <f t="shared" si="35"/>
        <v>0</v>
      </c>
      <c r="AH28" s="3">
        <f t="shared" si="36"/>
        <v>0</v>
      </c>
      <c r="AI28" s="3">
        <f t="shared" si="37"/>
        <v>0</v>
      </c>
      <c r="AK28" s="3">
        <f t="shared" si="38"/>
        <v>0</v>
      </c>
      <c r="AL28" s="3">
        <f t="shared" si="39"/>
        <v>0</v>
      </c>
      <c r="AM28" s="3">
        <f t="shared" si="40"/>
        <v>0</v>
      </c>
      <c r="AN28" s="3">
        <f t="shared" si="41"/>
        <v>0</v>
      </c>
      <c r="AP28" s="3">
        <f t="shared" si="42"/>
        <v>0</v>
      </c>
      <c r="AQ28" s="3">
        <f t="shared" si="43"/>
        <v>0</v>
      </c>
      <c r="AR28" s="3">
        <f t="shared" si="44"/>
        <v>0</v>
      </c>
      <c r="AS28" s="3">
        <f t="shared" si="45"/>
        <v>0</v>
      </c>
      <c r="AU28" s="3">
        <f t="shared" si="46"/>
        <v>0</v>
      </c>
      <c r="AV28" s="3">
        <f t="shared" si="4"/>
        <v>0</v>
      </c>
      <c r="AW28" s="3">
        <f t="shared" si="47"/>
        <v>0</v>
      </c>
      <c r="AX28" s="3">
        <f t="shared" si="48"/>
        <v>0</v>
      </c>
      <c r="AZ28" s="3">
        <f t="shared" si="5"/>
        <v>0</v>
      </c>
      <c r="BA28" s="3">
        <f t="shared" si="6"/>
        <v>1</v>
      </c>
      <c r="BB28" s="3">
        <f t="shared" si="7"/>
        <v>1</v>
      </c>
      <c r="BC28" s="3">
        <f t="shared" si="8"/>
        <v>0</v>
      </c>
      <c r="BD28" s="3">
        <f t="shared" si="9"/>
        <v>1</v>
      </c>
      <c r="BE28" s="3">
        <f t="shared" si="10"/>
        <v>1</v>
      </c>
      <c r="BF28" s="3">
        <f t="shared" si="11"/>
        <v>0</v>
      </c>
      <c r="BG28" s="3">
        <f t="shared" si="12"/>
        <v>0</v>
      </c>
      <c r="BH28" s="3">
        <f t="shared" si="13"/>
        <v>1</v>
      </c>
      <c r="BI28" s="3">
        <f t="shared" si="14"/>
        <v>0</v>
      </c>
      <c r="BJ28" s="3">
        <f t="shared" si="15"/>
        <v>0</v>
      </c>
      <c r="BK28" s="3">
        <f t="shared" si="16"/>
        <v>0</v>
      </c>
      <c r="BM28" s="15">
        <f t="shared" si="49"/>
        <v>0</v>
      </c>
      <c r="BN28" s="3">
        <f t="shared" si="17"/>
        <v>0</v>
      </c>
      <c r="BO28" s="3">
        <f t="shared" si="18"/>
        <v>0</v>
      </c>
      <c r="BP28" s="3">
        <f t="shared" si="19"/>
        <v>0</v>
      </c>
      <c r="BQ28" s="3">
        <f t="shared" si="20"/>
        <v>0</v>
      </c>
      <c r="BS28" s="3">
        <f t="shared" si="50"/>
        <v>0</v>
      </c>
      <c r="BT28" s="3">
        <f t="shared" si="51"/>
        <v>0</v>
      </c>
      <c r="BU28" s="3">
        <f t="shared" si="52"/>
        <v>0</v>
      </c>
      <c r="BV28" s="3">
        <f t="shared" si="53"/>
        <v>0</v>
      </c>
      <c r="BX28" s="3">
        <f t="shared" si="54"/>
        <v>0</v>
      </c>
      <c r="BY28" s="3" t="str">
        <f t="shared" si="55"/>
        <v>N/A</v>
      </c>
      <c r="BZ28" s="3" t="str">
        <f t="shared" si="56"/>
        <v>N/A</v>
      </c>
      <c r="CA28" s="3" t="str">
        <f t="shared" si="57"/>
        <v>N/A</v>
      </c>
      <c r="CB28" s="3" t="str">
        <f t="shared" si="58"/>
        <v>N/A</v>
      </c>
      <c r="CD28" s="3">
        <f t="shared" si="59"/>
        <v>1</v>
      </c>
      <c r="CE28" s="3">
        <f t="shared" si="60"/>
        <v>4</v>
      </c>
      <c r="CF28" s="3">
        <f t="shared" si="61"/>
        <v>4</v>
      </c>
      <c r="CG28" s="3">
        <f t="shared" si="62"/>
        <v>5</v>
      </c>
      <c r="CH28" s="3">
        <f t="shared" si="63"/>
        <v>6</v>
      </c>
      <c r="CJ28" s="3">
        <f t="shared" si="21"/>
        <v>0</v>
      </c>
      <c r="CK28" s="3" t="str">
        <f t="shared" si="64"/>
        <v>N/A</v>
      </c>
      <c r="CL28" s="3" t="str">
        <f t="shared" si="65"/>
        <v>N/A</v>
      </c>
      <c r="CM28" s="3" t="str">
        <f t="shared" si="66"/>
        <v>N/A</v>
      </c>
      <c r="CN28" s="3" t="str">
        <f t="shared" si="67"/>
        <v>N/A</v>
      </c>
      <c r="CP28" s="3">
        <v>2</v>
      </c>
      <c r="CQ28" s="3">
        <v>2</v>
      </c>
      <c r="CR28" s="3">
        <v>2</v>
      </c>
      <c r="CS28" s="3">
        <v>2</v>
      </c>
      <c r="CU28" s="3">
        <f t="shared" si="68"/>
        <v>1</v>
      </c>
      <c r="CV28" s="3">
        <f t="shared" si="69"/>
        <v>1</v>
      </c>
      <c r="CW28" s="3">
        <f t="shared" si="70"/>
        <v>0</v>
      </c>
      <c r="CX28" s="3">
        <f t="shared" si="71"/>
        <v>0</v>
      </c>
      <c r="CZ28" s="3">
        <v>1</v>
      </c>
      <c r="DA28" s="3">
        <v>1</v>
      </c>
      <c r="DB28" s="3">
        <v>0</v>
      </c>
      <c r="DC28" s="3">
        <v>1</v>
      </c>
    </row>
    <row r="29" spans="1:107">
      <c r="A29" s="3" t="s">
        <v>435</v>
      </c>
      <c r="B29" s="3">
        <v>10</v>
      </c>
      <c r="C29" s="3">
        <v>363</v>
      </c>
      <c r="D29" s="3">
        <v>4</v>
      </c>
      <c r="E29" s="3">
        <v>8</v>
      </c>
      <c r="F29" s="3">
        <v>5</v>
      </c>
      <c r="G29" s="3">
        <v>5</v>
      </c>
      <c r="H29" s="3">
        <v>4</v>
      </c>
      <c r="I29" s="3">
        <v>4</v>
      </c>
      <c r="J29" s="3">
        <v>1</v>
      </c>
      <c r="L29" s="3">
        <f t="shared" si="0"/>
        <v>0</v>
      </c>
      <c r="M29" s="3">
        <f t="shared" si="1"/>
        <v>0</v>
      </c>
      <c r="N29" s="3">
        <f t="shared" si="2"/>
        <v>1</v>
      </c>
      <c r="O29" s="3">
        <f t="shared" si="3"/>
        <v>1</v>
      </c>
      <c r="Q29" s="3">
        <f t="shared" si="22"/>
        <v>0</v>
      </c>
      <c r="R29" s="3">
        <f t="shared" si="23"/>
        <v>0</v>
      </c>
      <c r="S29" s="3">
        <f t="shared" si="24"/>
        <v>0</v>
      </c>
      <c r="T29" s="3">
        <f t="shared" si="25"/>
        <v>0</v>
      </c>
      <c r="V29" s="3">
        <f t="shared" si="26"/>
        <v>1</v>
      </c>
      <c r="W29" s="3">
        <f t="shared" si="27"/>
        <v>1</v>
      </c>
      <c r="X29" s="3">
        <f t="shared" si="28"/>
        <v>0</v>
      </c>
      <c r="Y29" s="3">
        <f t="shared" si="29"/>
        <v>0</v>
      </c>
      <c r="AA29" s="3">
        <f t="shared" si="30"/>
        <v>0</v>
      </c>
      <c r="AB29" s="3">
        <f t="shared" si="31"/>
        <v>0</v>
      </c>
      <c r="AC29" s="3">
        <f t="shared" si="32"/>
        <v>0</v>
      </c>
      <c r="AD29" s="3">
        <f t="shared" si="33"/>
        <v>0</v>
      </c>
      <c r="AF29" s="3">
        <f t="shared" si="34"/>
        <v>0</v>
      </c>
      <c r="AG29" s="3">
        <f t="shared" si="35"/>
        <v>0</v>
      </c>
      <c r="AH29" s="3">
        <f t="shared" si="36"/>
        <v>0</v>
      </c>
      <c r="AI29" s="3">
        <f t="shared" si="37"/>
        <v>0</v>
      </c>
      <c r="AK29" s="3">
        <f t="shared" si="38"/>
        <v>0</v>
      </c>
      <c r="AL29" s="3">
        <f t="shared" si="39"/>
        <v>0</v>
      </c>
      <c r="AM29" s="3">
        <f t="shared" si="40"/>
        <v>0</v>
      </c>
      <c r="AN29" s="3">
        <f t="shared" si="41"/>
        <v>0</v>
      </c>
      <c r="AP29" s="3">
        <f t="shared" si="42"/>
        <v>0</v>
      </c>
      <c r="AQ29" s="3">
        <f t="shared" si="43"/>
        <v>0</v>
      </c>
      <c r="AR29" s="3">
        <f t="shared" si="44"/>
        <v>0</v>
      </c>
      <c r="AS29" s="3">
        <f t="shared" si="45"/>
        <v>0</v>
      </c>
      <c r="AU29" s="3">
        <f t="shared" si="46"/>
        <v>0</v>
      </c>
      <c r="AV29" s="3">
        <f t="shared" si="4"/>
        <v>0</v>
      </c>
      <c r="AW29" s="3">
        <f t="shared" si="47"/>
        <v>0</v>
      </c>
      <c r="AX29" s="3">
        <f t="shared" si="48"/>
        <v>0</v>
      </c>
      <c r="AZ29" s="3">
        <f t="shared" si="5"/>
        <v>0</v>
      </c>
      <c r="BA29" s="3">
        <f t="shared" si="6"/>
        <v>0</v>
      </c>
      <c r="BB29" s="3">
        <f t="shared" si="7"/>
        <v>0</v>
      </c>
      <c r="BC29" s="3">
        <f t="shared" si="8"/>
        <v>0</v>
      </c>
      <c r="BD29" s="3">
        <f t="shared" si="9"/>
        <v>0</v>
      </c>
      <c r="BE29" s="3">
        <f t="shared" si="10"/>
        <v>0</v>
      </c>
      <c r="BF29" s="3">
        <f t="shared" si="11"/>
        <v>1</v>
      </c>
      <c r="BG29" s="3">
        <f t="shared" si="12"/>
        <v>1</v>
      </c>
      <c r="BH29" s="3">
        <f t="shared" si="13"/>
        <v>0</v>
      </c>
      <c r="BI29" s="3">
        <f t="shared" si="14"/>
        <v>1</v>
      </c>
      <c r="BJ29" s="3">
        <f t="shared" si="15"/>
        <v>1</v>
      </c>
      <c r="BK29" s="3">
        <f t="shared" si="16"/>
        <v>0</v>
      </c>
      <c r="BM29" s="15">
        <f t="shared" si="49"/>
        <v>0</v>
      </c>
      <c r="BN29" s="3">
        <f t="shared" si="17"/>
        <v>0</v>
      </c>
      <c r="BO29" s="3">
        <f t="shared" si="18"/>
        <v>0</v>
      </c>
      <c r="BP29" s="3">
        <f t="shared" si="19"/>
        <v>0</v>
      </c>
      <c r="BQ29" s="3">
        <f t="shared" si="20"/>
        <v>0</v>
      </c>
      <c r="BS29" s="3">
        <f t="shared" si="50"/>
        <v>0</v>
      </c>
      <c r="BT29" s="3">
        <f t="shared" si="51"/>
        <v>0</v>
      </c>
      <c r="BU29" s="3">
        <f t="shared" si="52"/>
        <v>0</v>
      </c>
      <c r="BV29" s="3">
        <f t="shared" si="53"/>
        <v>0</v>
      </c>
      <c r="BX29" s="3">
        <f t="shared" si="54"/>
        <v>0</v>
      </c>
      <c r="BY29" s="3" t="str">
        <f t="shared" si="55"/>
        <v>N/A</v>
      </c>
      <c r="BZ29" s="3" t="str">
        <f t="shared" si="56"/>
        <v>N/A</v>
      </c>
      <c r="CA29" s="3" t="str">
        <f t="shared" si="57"/>
        <v>N/A</v>
      </c>
      <c r="CB29" s="3" t="str">
        <f t="shared" si="58"/>
        <v>N/A</v>
      </c>
      <c r="CD29" s="3">
        <f t="shared" si="59"/>
        <v>1</v>
      </c>
      <c r="CE29" s="3">
        <f t="shared" si="60"/>
        <v>5</v>
      </c>
      <c r="CF29" s="3">
        <f t="shared" si="61"/>
        <v>5</v>
      </c>
      <c r="CG29" s="3">
        <f t="shared" si="62"/>
        <v>4</v>
      </c>
      <c r="CH29" s="3">
        <f t="shared" si="63"/>
        <v>4</v>
      </c>
      <c r="CJ29" s="3">
        <f t="shared" si="21"/>
        <v>0</v>
      </c>
      <c r="CK29" s="3" t="str">
        <f t="shared" si="64"/>
        <v>N/A</v>
      </c>
      <c r="CL29" s="3" t="str">
        <f t="shared" si="65"/>
        <v>N/A</v>
      </c>
      <c r="CM29" s="3" t="str">
        <f t="shared" si="66"/>
        <v>N/A</v>
      </c>
      <c r="CN29" s="3" t="str">
        <f t="shared" si="67"/>
        <v>N/A</v>
      </c>
      <c r="CP29" s="3">
        <v>2</v>
      </c>
      <c r="CQ29" s="3">
        <v>3</v>
      </c>
      <c r="CR29" s="3">
        <v>1</v>
      </c>
      <c r="CS29" s="3">
        <v>2</v>
      </c>
      <c r="CU29" s="3">
        <f t="shared" si="68"/>
        <v>0</v>
      </c>
      <c r="CV29" s="3">
        <f t="shared" si="69"/>
        <v>1</v>
      </c>
      <c r="CW29" s="3">
        <f t="shared" si="70"/>
        <v>0</v>
      </c>
      <c r="CX29" s="3">
        <f t="shared" si="71"/>
        <v>1</v>
      </c>
      <c r="CZ29" s="3">
        <v>1</v>
      </c>
      <c r="DA29" s="3">
        <v>1</v>
      </c>
      <c r="DB29" s="3">
        <v>1</v>
      </c>
      <c r="DC29" s="3">
        <v>1</v>
      </c>
    </row>
    <row r="30" spans="1:107">
      <c r="A30" s="3" t="s">
        <v>434</v>
      </c>
      <c r="B30" s="3">
        <v>11</v>
      </c>
      <c r="C30" s="3">
        <v>325</v>
      </c>
      <c r="D30" s="3">
        <v>4</v>
      </c>
      <c r="E30" s="3">
        <v>18</v>
      </c>
      <c r="F30" s="3">
        <v>5</v>
      </c>
      <c r="G30" s="3">
        <v>5</v>
      </c>
      <c r="H30" s="3">
        <v>7</v>
      </c>
      <c r="I30" s="3">
        <v>5</v>
      </c>
      <c r="J30" s="3">
        <v>1</v>
      </c>
      <c r="L30" s="3">
        <f t="shared" si="0"/>
        <v>0</v>
      </c>
      <c r="M30" s="3">
        <f t="shared" si="1"/>
        <v>0</v>
      </c>
      <c r="N30" s="3">
        <f t="shared" si="2"/>
        <v>0</v>
      </c>
      <c r="O30" s="3">
        <f t="shared" si="3"/>
        <v>0</v>
      </c>
      <c r="Q30" s="3">
        <f t="shared" si="22"/>
        <v>0</v>
      </c>
      <c r="R30" s="3">
        <f t="shared" si="23"/>
        <v>0</v>
      </c>
      <c r="S30" s="3">
        <f t="shared" si="24"/>
        <v>0</v>
      </c>
      <c r="T30" s="3">
        <f t="shared" si="25"/>
        <v>0</v>
      </c>
      <c r="V30" s="3">
        <f t="shared" si="26"/>
        <v>1</v>
      </c>
      <c r="W30" s="3">
        <f t="shared" si="27"/>
        <v>1</v>
      </c>
      <c r="X30" s="3">
        <f t="shared" si="28"/>
        <v>0</v>
      </c>
      <c r="Y30" s="3">
        <f t="shared" si="29"/>
        <v>1</v>
      </c>
      <c r="AA30" s="3">
        <f t="shared" si="30"/>
        <v>0</v>
      </c>
      <c r="AB30" s="3">
        <f t="shared" si="31"/>
        <v>0</v>
      </c>
      <c r="AC30" s="3">
        <f t="shared" si="32"/>
        <v>0</v>
      </c>
      <c r="AD30" s="3">
        <f t="shared" si="33"/>
        <v>0</v>
      </c>
      <c r="AF30" s="3">
        <f t="shared" si="34"/>
        <v>0</v>
      </c>
      <c r="AG30" s="3">
        <f t="shared" si="35"/>
        <v>0</v>
      </c>
      <c r="AH30" s="3">
        <f t="shared" si="36"/>
        <v>1</v>
      </c>
      <c r="AI30" s="3">
        <f t="shared" si="37"/>
        <v>0</v>
      </c>
      <c r="AK30" s="3">
        <f t="shared" si="38"/>
        <v>0</v>
      </c>
      <c r="AL30" s="3">
        <f t="shared" si="39"/>
        <v>0</v>
      </c>
      <c r="AM30" s="3">
        <f t="shared" si="40"/>
        <v>0</v>
      </c>
      <c r="AN30" s="3">
        <f t="shared" si="41"/>
        <v>0</v>
      </c>
      <c r="AP30" s="3">
        <f t="shared" si="42"/>
        <v>0</v>
      </c>
      <c r="AQ30" s="3">
        <f t="shared" si="43"/>
        <v>0</v>
      </c>
      <c r="AR30" s="3">
        <f t="shared" si="44"/>
        <v>0</v>
      </c>
      <c r="AS30" s="3">
        <f t="shared" si="45"/>
        <v>0</v>
      </c>
      <c r="AU30" s="3">
        <f t="shared" si="46"/>
        <v>0</v>
      </c>
      <c r="AV30" s="3">
        <f t="shared" si="4"/>
        <v>0</v>
      </c>
      <c r="AW30" s="3">
        <f t="shared" si="47"/>
        <v>0</v>
      </c>
      <c r="AX30" s="3">
        <f t="shared" si="48"/>
        <v>0</v>
      </c>
      <c r="AZ30" s="3">
        <f t="shared" si="5"/>
        <v>0</v>
      </c>
      <c r="BA30" s="3">
        <f t="shared" si="6"/>
        <v>1</v>
      </c>
      <c r="BB30" s="3">
        <f t="shared" si="7"/>
        <v>0</v>
      </c>
      <c r="BC30" s="3">
        <f t="shared" si="8"/>
        <v>0</v>
      </c>
      <c r="BD30" s="3">
        <f t="shared" si="9"/>
        <v>1</v>
      </c>
      <c r="BE30" s="3">
        <f t="shared" si="10"/>
        <v>0</v>
      </c>
      <c r="BF30" s="3">
        <f t="shared" si="11"/>
        <v>0</v>
      </c>
      <c r="BG30" s="3">
        <f t="shared" si="12"/>
        <v>0</v>
      </c>
      <c r="BH30" s="3">
        <f t="shared" si="13"/>
        <v>0</v>
      </c>
      <c r="BI30" s="3">
        <f t="shared" si="14"/>
        <v>0</v>
      </c>
      <c r="BJ30" s="3">
        <f t="shared" si="15"/>
        <v>0</v>
      </c>
      <c r="BK30" s="3">
        <f t="shared" si="16"/>
        <v>1</v>
      </c>
      <c r="BM30" s="15">
        <f t="shared" si="49"/>
        <v>0</v>
      </c>
      <c r="BN30" s="3">
        <f t="shared" si="17"/>
        <v>0</v>
      </c>
      <c r="BO30" s="3">
        <f t="shared" si="18"/>
        <v>0</v>
      </c>
      <c r="BP30" s="3">
        <f t="shared" si="19"/>
        <v>0</v>
      </c>
      <c r="BQ30" s="3">
        <f t="shared" si="20"/>
        <v>0</v>
      </c>
      <c r="BS30" s="3">
        <f t="shared" si="50"/>
        <v>0</v>
      </c>
      <c r="BT30" s="3">
        <f t="shared" si="51"/>
        <v>0</v>
      </c>
      <c r="BU30" s="3">
        <f t="shared" si="52"/>
        <v>0</v>
      </c>
      <c r="BV30" s="3">
        <f t="shared" si="53"/>
        <v>0</v>
      </c>
      <c r="BX30" s="3">
        <f t="shared" si="54"/>
        <v>0</v>
      </c>
      <c r="BY30" s="3" t="str">
        <f t="shared" si="55"/>
        <v>N/A</v>
      </c>
      <c r="BZ30" s="3" t="str">
        <f t="shared" si="56"/>
        <v>N/A</v>
      </c>
      <c r="CA30" s="3" t="str">
        <f t="shared" si="57"/>
        <v>N/A</v>
      </c>
      <c r="CB30" s="3" t="str">
        <f t="shared" si="58"/>
        <v>N/A</v>
      </c>
      <c r="CD30" s="3">
        <f t="shared" si="59"/>
        <v>1</v>
      </c>
      <c r="CE30" s="3">
        <f t="shared" si="60"/>
        <v>5</v>
      </c>
      <c r="CF30" s="3">
        <f t="shared" si="61"/>
        <v>5</v>
      </c>
      <c r="CG30" s="3">
        <f t="shared" si="62"/>
        <v>7</v>
      </c>
      <c r="CH30" s="3">
        <f t="shared" si="63"/>
        <v>5</v>
      </c>
      <c r="CJ30" s="3">
        <f t="shared" si="21"/>
        <v>0</v>
      </c>
      <c r="CK30" s="3" t="str">
        <f t="shared" si="64"/>
        <v>N/A</v>
      </c>
      <c r="CL30" s="3" t="str">
        <f t="shared" si="65"/>
        <v>N/A</v>
      </c>
      <c r="CM30" s="3" t="str">
        <f t="shared" si="66"/>
        <v>N/A</v>
      </c>
      <c r="CN30" s="3" t="str">
        <f t="shared" si="67"/>
        <v>N/A</v>
      </c>
      <c r="CP30" s="3">
        <v>1</v>
      </c>
      <c r="CQ30" s="3">
        <v>2</v>
      </c>
      <c r="CR30" s="3">
        <v>2</v>
      </c>
      <c r="CS30" s="3">
        <v>2</v>
      </c>
      <c r="CU30" s="3">
        <f t="shared" si="68"/>
        <v>0</v>
      </c>
      <c r="CV30" s="3">
        <f t="shared" si="69"/>
        <v>0</v>
      </c>
      <c r="CW30" s="3">
        <f t="shared" si="70"/>
        <v>0</v>
      </c>
      <c r="CX30" s="3">
        <f t="shared" si="71"/>
        <v>0</v>
      </c>
      <c r="CZ30" s="3">
        <v>1</v>
      </c>
      <c r="DA30" s="3">
        <v>1</v>
      </c>
      <c r="DB30" s="3">
        <v>0</v>
      </c>
      <c r="DC30" s="3">
        <v>0</v>
      </c>
    </row>
    <row r="31" spans="1:107">
      <c r="A31" s="3" t="s">
        <v>434</v>
      </c>
      <c r="B31" s="3">
        <v>12</v>
      </c>
      <c r="C31" s="3">
        <v>193</v>
      </c>
      <c r="D31" s="3">
        <v>3</v>
      </c>
      <c r="E31" s="3">
        <v>16</v>
      </c>
      <c r="F31" s="3">
        <v>3</v>
      </c>
      <c r="G31" s="3">
        <v>3</v>
      </c>
      <c r="H31" s="3">
        <v>4</v>
      </c>
      <c r="I31" s="3">
        <v>4</v>
      </c>
      <c r="J31" s="3">
        <v>1</v>
      </c>
      <c r="L31" s="3">
        <f t="shared" si="0"/>
        <v>1</v>
      </c>
      <c r="M31" s="3">
        <f t="shared" si="1"/>
        <v>1</v>
      </c>
      <c r="N31" s="3">
        <f t="shared" si="2"/>
        <v>0</v>
      </c>
      <c r="O31" s="3">
        <f t="shared" si="3"/>
        <v>0</v>
      </c>
      <c r="Q31" s="3">
        <f t="shared" si="22"/>
        <v>0</v>
      </c>
      <c r="R31" s="3">
        <f t="shared" si="23"/>
        <v>0</v>
      </c>
      <c r="S31" s="3">
        <f t="shared" si="24"/>
        <v>0</v>
      </c>
      <c r="T31" s="3">
        <f t="shared" si="25"/>
        <v>0</v>
      </c>
      <c r="V31" s="3">
        <f t="shared" si="26"/>
        <v>0</v>
      </c>
      <c r="W31" s="3">
        <f t="shared" si="27"/>
        <v>0</v>
      </c>
      <c r="X31" s="3">
        <f t="shared" si="28"/>
        <v>1</v>
      </c>
      <c r="Y31" s="3">
        <f t="shared" si="29"/>
        <v>1</v>
      </c>
      <c r="AA31" s="3">
        <f t="shared" si="30"/>
        <v>0</v>
      </c>
      <c r="AB31" s="3">
        <f t="shared" si="31"/>
        <v>0</v>
      </c>
      <c r="AC31" s="3">
        <f t="shared" si="32"/>
        <v>0</v>
      </c>
      <c r="AD31" s="3">
        <f t="shared" si="33"/>
        <v>0</v>
      </c>
      <c r="AF31" s="3">
        <f t="shared" si="34"/>
        <v>0</v>
      </c>
      <c r="AG31" s="3">
        <f t="shared" si="35"/>
        <v>0</v>
      </c>
      <c r="AH31" s="3">
        <f t="shared" si="36"/>
        <v>0</v>
      </c>
      <c r="AI31" s="3">
        <f t="shared" si="37"/>
        <v>0</v>
      </c>
      <c r="AK31" s="3">
        <f t="shared" si="38"/>
        <v>0</v>
      </c>
      <c r="AL31" s="3">
        <f t="shared" si="39"/>
        <v>0</v>
      </c>
      <c r="AM31" s="3">
        <f t="shared" si="40"/>
        <v>0</v>
      </c>
      <c r="AN31" s="3">
        <f t="shared" si="41"/>
        <v>0</v>
      </c>
      <c r="AP31" s="3">
        <f t="shared" si="42"/>
        <v>0</v>
      </c>
      <c r="AQ31" s="3">
        <f t="shared" si="43"/>
        <v>0</v>
      </c>
      <c r="AR31" s="3">
        <f t="shared" si="44"/>
        <v>0</v>
      </c>
      <c r="AS31" s="3">
        <f t="shared" si="45"/>
        <v>0</v>
      </c>
      <c r="AU31" s="3">
        <f t="shared" si="46"/>
        <v>0</v>
      </c>
      <c r="AV31" s="3">
        <f t="shared" si="4"/>
        <v>0</v>
      </c>
      <c r="AW31" s="3">
        <f t="shared" si="47"/>
        <v>0</v>
      </c>
      <c r="AX31" s="3">
        <f t="shared" si="48"/>
        <v>0</v>
      </c>
      <c r="AZ31" s="3">
        <f t="shared" si="5"/>
        <v>0</v>
      </c>
      <c r="BA31" s="3">
        <f t="shared" si="6"/>
        <v>1</v>
      </c>
      <c r="BB31" s="3">
        <f t="shared" si="7"/>
        <v>1</v>
      </c>
      <c r="BC31" s="3">
        <f t="shared" si="8"/>
        <v>0</v>
      </c>
      <c r="BD31" s="3">
        <f t="shared" si="9"/>
        <v>1</v>
      </c>
      <c r="BE31" s="3">
        <f t="shared" si="10"/>
        <v>1</v>
      </c>
      <c r="BF31" s="3">
        <f t="shared" si="11"/>
        <v>0</v>
      </c>
      <c r="BG31" s="3">
        <f t="shared" si="12"/>
        <v>0</v>
      </c>
      <c r="BH31" s="3">
        <f t="shared" si="13"/>
        <v>0</v>
      </c>
      <c r="BI31" s="3">
        <f t="shared" si="14"/>
        <v>0</v>
      </c>
      <c r="BJ31" s="3">
        <f t="shared" si="15"/>
        <v>0</v>
      </c>
      <c r="BK31" s="3">
        <f t="shared" si="16"/>
        <v>0</v>
      </c>
      <c r="BM31" s="15">
        <f t="shared" si="49"/>
        <v>0</v>
      </c>
      <c r="BN31" s="3">
        <f t="shared" si="17"/>
        <v>0</v>
      </c>
      <c r="BO31" s="3">
        <f t="shared" si="18"/>
        <v>0</v>
      </c>
      <c r="BP31" s="3">
        <f t="shared" si="19"/>
        <v>0</v>
      </c>
      <c r="BQ31" s="3">
        <f t="shared" si="20"/>
        <v>0</v>
      </c>
      <c r="BS31" s="3">
        <f t="shared" si="50"/>
        <v>0</v>
      </c>
      <c r="BT31" s="3">
        <f t="shared" si="51"/>
        <v>0</v>
      </c>
      <c r="BU31" s="3">
        <f t="shared" si="52"/>
        <v>0</v>
      </c>
      <c r="BV31" s="3">
        <f t="shared" si="53"/>
        <v>0</v>
      </c>
      <c r="BX31" s="3">
        <f t="shared" si="54"/>
        <v>1</v>
      </c>
      <c r="BY31" s="3">
        <f t="shared" si="55"/>
        <v>3</v>
      </c>
      <c r="BZ31" s="3">
        <f t="shared" si="56"/>
        <v>3</v>
      </c>
      <c r="CA31" s="3">
        <f t="shared" si="57"/>
        <v>4</v>
      </c>
      <c r="CB31" s="3">
        <f t="shared" si="58"/>
        <v>4</v>
      </c>
      <c r="CD31" s="3">
        <f t="shared" si="59"/>
        <v>0</v>
      </c>
      <c r="CE31" s="3" t="str">
        <f t="shared" si="60"/>
        <v>N/A</v>
      </c>
      <c r="CF31" s="3" t="str">
        <f t="shared" si="61"/>
        <v>N/A</v>
      </c>
      <c r="CG31" s="3" t="str">
        <f t="shared" si="62"/>
        <v>N/A</v>
      </c>
      <c r="CH31" s="3" t="str">
        <f t="shared" si="63"/>
        <v>N/A</v>
      </c>
      <c r="CJ31" s="3">
        <f t="shared" si="21"/>
        <v>0</v>
      </c>
      <c r="CK31" s="3" t="str">
        <f t="shared" si="64"/>
        <v>N/A</v>
      </c>
      <c r="CL31" s="3" t="str">
        <f t="shared" si="65"/>
        <v>N/A</v>
      </c>
      <c r="CM31" s="3" t="str">
        <f t="shared" si="66"/>
        <v>N/A</v>
      </c>
      <c r="CN31" s="3" t="str">
        <f t="shared" si="67"/>
        <v>N/A</v>
      </c>
      <c r="CP31" s="3">
        <v>1</v>
      </c>
      <c r="CQ31" s="3">
        <v>1</v>
      </c>
      <c r="CR31" s="3">
        <v>2</v>
      </c>
      <c r="CS31" s="3">
        <v>2</v>
      </c>
      <c r="CU31" s="3">
        <f t="shared" si="68"/>
        <v>0</v>
      </c>
      <c r="CV31" s="3">
        <f t="shared" si="69"/>
        <v>0</v>
      </c>
      <c r="CW31" s="3">
        <f t="shared" si="70"/>
        <v>0</v>
      </c>
      <c r="CX31" s="3">
        <f t="shared" si="71"/>
        <v>0</v>
      </c>
      <c r="CZ31" s="3">
        <v>0</v>
      </c>
      <c r="DA31" s="3">
        <v>0</v>
      </c>
      <c r="DB31" s="3">
        <v>0</v>
      </c>
      <c r="DC31" s="3">
        <v>0</v>
      </c>
    </row>
    <row r="32" spans="1:107">
      <c r="A32" s="3" t="s">
        <v>434</v>
      </c>
      <c r="B32" s="3">
        <v>13</v>
      </c>
      <c r="C32" s="3">
        <v>386</v>
      </c>
      <c r="D32" s="3">
        <v>4</v>
      </c>
      <c r="E32" s="3">
        <v>12</v>
      </c>
      <c r="F32" s="3">
        <v>6</v>
      </c>
      <c r="G32" s="3">
        <v>5</v>
      </c>
      <c r="H32" s="3">
        <v>6</v>
      </c>
      <c r="I32" s="3">
        <v>5</v>
      </c>
      <c r="J32" s="3">
        <v>1</v>
      </c>
      <c r="L32" s="3">
        <f t="shared" si="0"/>
        <v>0</v>
      </c>
      <c r="M32" s="3">
        <f t="shared" si="1"/>
        <v>0</v>
      </c>
      <c r="N32" s="3">
        <f t="shared" si="2"/>
        <v>0</v>
      </c>
      <c r="O32" s="3">
        <f t="shared" si="3"/>
        <v>0</v>
      </c>
      <c r="Q32" s="3">
        <f t="shared" si="22"/>
        <v>0</v>
      </c>
      <c r="R32" s="3">
        <f t="shared" si="23"/>
        <v>0</v>
      </c>
      <c r="S32" s="3">
        <f t="shared" si="24"/>
        <v>0</v>
      </c>
      <c r="T32" s="3">
        <f t="shared" si="25"/>
        <v>0</v>
      </c>
      <c r="V32" s="3">
        <f t="shared" si="26"/>
        <v>0</v>
      </c>
      <c r="W32" s="3">
        <f t="shared" si="27"/>
        <v>1</v>
      </c>
      <c r="X32" s="3">
        <f t="shared" si="28"/>
        <v>0</v>
      </c>
      <c r="Y32" s="3">
        <f t="shared" si="29"/>
        <v>1</v>
      </c>
      <c r="AA32" s="3">
        <f t="shared" si="30"/>
        <v>1</v>
      </c>
      <c r="AB32" s="3">
        <f t="shared" si="31"/>
        <v>0</v>
      </c>
      <c r="AC32" s="3">
        <f t="shared" si="32"/>
        <v>1</v>
      </c>
      <c r="AD32" s="3">
        <f t="shared" si="33"/>
        <v>0</v>
      </c>
      <c r="AF32" s="3">
        <f t="shared" si="34"/>
        <v>0</v>
      </c>
      <c r="AG32" s="3">
        <f t="shared" si="35"/>
        <v>0</v>
      </c>
      <c r="AH32" s="3">
        <f t="shared" si="36"/>
        <v>0</v>
      </c>
      <c r="AI32" s="3">
        <f t="shared" si="37"/>
        <v>0</v>
      </c>
      <c r="AK32" s="3">
        <f t="shared" si="38"/>
        <v>0</v>
      </c>
      <c r="AL32" s="3">
        <f t="shared" si="39"/>
        <v>0</v>
      </c>
      <c r="AM32" s="3">
        <f t="shared" si="40"/>
        <v>0</v>
      </c>
      <c r="AN32" s="3">
        <f t="shared" si="41"/>
        <v>0</v>
      </c>
      <c r="AP32" s="3">
        <f t="shared" si="42"/>
        <v>0</v>
      </c>
      <c r="AQ32" s="3">
        <f t="shared" si="43"/>
        <v>0</v>
      </c>
      <c r="AR32" s="3">
        <f t="shared" si="44"/>
        <v>0</v>
      </c>
      <c r="AS32" s="3">
        <f t="shared" si="45"/>
        <v>0</v>
      </c>
      <c r="AU32" s="3">
        <f t="shared" si="46"/>
        <v>0</v>
      </c>
      <c r="AV32" s="3">
        <f t="shared" si="4"/>
        <v>0</v>
      </c>
      <c r="AW32" s="3">
        <f t="shared" si="47"/>
        <v>0</v>
      </c>
      <c r="AX32" s="3">
        <f t="shared" si="48"/>
        <v>0</v>
      </c>
      <c r="AZ32" s="3">
        <f t="shared" si="5"/>
        <v>0</v>
      </c>
      <c r="BA32" s="3">
        <f t="shared" si="6"/>
        <v>0</v>
      </c>
      <c r="BB32" s="3">
        <f t="shared" si="7"/>
        <v>0</v>
      </c>
      <c r="BC32" s="3">
        <f t="shared" si="8"/>
        <v>1</v>
      </c>
      <c r="BD32" s="3">
        <f t="shared" si="9"/>
        <v>1</v>
      </c>
      <c r="BE32" s="3">
        <f t="shared" si="10"/>
        <v>0</v>
      </c>
      <c r="BF32" s="3">
        <f t="shared" si="11"/>
        <v>0</v>
      </c>
      <c r="BG32" s="3">
        <f t="shared" si="12"/>
        <v>0</v>
      </c>
      <c r="BH32" s="3">
        <f t="shared" si="13"/>
        <v>0</v>
      </c>
      <c r="BI32" s="3">
        <f t="shared" si="14"/>
        <v>1</v>
      </c>
      <c r="BJ32" s="3">
        <f t="shared" si="15"/>
        <v>0</v>
      </c>
      <c r="BK32" s="3">
        <f t="shared" si="16"/>
        <v>1</v>
      </c>
      <c r="BM32" s="15">
        <f t="shared" si="49"/>
        <v>0</v>
      </c>
      <c r="BN32" s="3">
        <f t="shared" si="17"/>
        <v>0</v>
      </c>
      <c r="BO32" s="3">
        <f t="shared" si="18"/>
        <v>0</v>
      </c>
      <c r="BP32" s="3">
        <f t="shared" si="19"/>
        <v>0</v>
      </c>
      <c r="BQ32" s="3">
        <f t="shared" si="20"/>
        <v>0</v>
      </c>
      <c r="BS32" s="3">
        <f t="shared" si="50"/>
        <v>0</v>
      </c>
      <c r="BT32" s="3">
        <f t="shared" si="51"/>
        <v>0</v>
      </c>
      <c r="BU32" s="3">
        <f t="shared" si="52"/>
        <v>0</v>
      </c>
      <c r="BV32" s="3">
        <f t="shared" si="53"/>
        <v>0</v>
      </c>
      <c r="BX32" s="3">
        <f t="shared" si="54"/>
        <v>0</v>
      </c>
      <c r="BY32" s="3" t="str">
        <f t="shared" si="55"/>
        <v>N/A</v>
      </c>
      <c r="BZ32" s="3" t="str">
        <f t="shared" si="56"/>
        <v>N/A</v>
      </c>
      <c r="CA32" s="3" t="str">
        <f t="shared" si="57"/>
        <v>N/A</v>
      </c>
      <c r="CB32" s="3" t="str">
        <f t="shared" si="58"/>
        <v>N/A</v>
      </c>
      <c r="CD32" s="3">
        <f t="shared" si="59"/>
        <v>1</v>
      </c>
      <c r="CE32" s="3">
        <f t="shared" si="60"/>
        <v>6</v>
      </c>
      <c r="CF32" s="3">
        <f t="shared" si="61"/>
        <v>5</v>
      </c>
      <c r="CG32" s="3">
        <f t="shared" si="62"/>
        <v>6</v>
      </c>
      <c r="CH32" s="3">
        <f t="shared" si="63"/>
        <v>5</v>
      </c>
      <c r="CJ32" s="3">
        <f t="shared" si="21"/>
        <v>0</v>
      </c>
      <c r="CK32" s="3" t="str">
        <f t="shared" si="64"/>
        <v>N/A</v>
      </c>
      <c r="CL32" s="3" t="str">
        <f t="shared" si="65"/>
        <v>N/A</v>
      </c>
      <c r="CM32" s="3" t="str">
        <f t="shared" si="66"/>
        <v>N/A</v>
      </c>
      <c r="CN32" s="3" t="str">
        <f t="shared" si="67"/>
        <v>N/A</v>
      </c>
      <c r="CP32" s="3">
        <v>2</v>
      </c>
      <c r="CQ32" s="3">
        <v>2</v>
      </c>
      <c r="CR32" s="3">
        <v>2</v>
      </c>
      <c r="CS32" s="3">
        <v>2</v>
      </c>
      <c r="CU32" s="3">
        <f t="shared" si="68"/>
        <v>0</v>
      </c>
      <c r="CV32" s="3">
        <f t="shared" si="69"/>
        <v>0</v>
      </c>
      <c r="CW32" s="3">
        <f t="shared" si="70"/>
        <v>0</v>
      </c>
      <c r="CX32" s="3">
        <f t="shared" si="71"/>
        <v>0</v>
      </c>
      <c r="CZ32" s="3">
        <v>0</v>
      </c>
      <c r="DA32" s="3">
        <v>1</v>
      </c>
      <c r="DB32" s="3">
        <v>0</v>
      </c>
      <c r="DC32" s="3">
        <v>0</v>
      </c>
    </row>
    <row r="33" spans="1:107">
      <c r="A33" s="3" t="s">
        <v>434</v>
      </c>
      <c r="B33" s="3">
        <v>14</v>
      </c>
      <c r="C33" s="3">
        <v>406</v>
      </c>
      <c r="D33" s="3">
        <v>4</v>
      </c>
      <c r="E33" s="3">
        <v>2</v>
      </c>
      <c r="F33" s="3">
        <v>6</v>
      </c>
      <c r="G33" s="3">
        <v>7</v>
      </c>
      <c r="H33" s="3">
        <v>4</v>
      </c>
      <c r="I33" s="3">
        <v>6</v>
      </c>
      <c r="J33" s="3">
        <v>1</v>
      </c>
      <c r="L33" s="3">
        <f t="shared" si="0"/>
        <v>0</v>
      </c>
      <c r="M33" s="3">
        <f t="shared" si="1"/>
        <v>0</v>
      </c>
      <c r="N33" s="3">
        <f t="shared" si="2"/>
        <v>1</v>
      </c>
      <c r="O33" s="3">
        <f t="shared" si="3"/>
        <v>0</v>
      </c>
      <c r="Q33" s="3">
        <f t="shared" si="22"/>
        <v>0</v>
      </c>
      <c r="R33" s="3">
        <f t="shared" si="23"/>
        <v>0</v>
      </c>
      <c r="S33" s="3">
        <f t="shared" si="24"/>
        <v>0</v>
      </c>
      <c r="T33" s="3">
        <f t="shared" si="25"/>
        <v>0</v>
      </c>
      <c r="V33" s="3">
        <f t="shared" si="26"/>
        <v>0</v>
      </c>
      <c r="W33" s="3">
        <f t="shared" si="27"/>
        <v>0</v>
      </c>
      <c r="X33" s="3">
        <f t="shared" si="28"/>
        <v>0</v>
      </c>
      <c r="Y33" s="3">
        <f t="shared" si="29"/>
        <v>0</v>
      </c>
      <c r="AA33" s="3">
        <f t="shared" si="30"/>
        <v>1</v>
      </c>
      <c r="AB33" s="3">
        <f t="shared" si="31"/>
        <v>0</v>
      </c>
      <c r="AC33" s="3">
        <f t="shared" si="32"/>
        <v>0</v>
      </c>
      <c r="AD33" s="3">
        <f t="shared" si="33"/>
        <v>1</v>
      </c>
      <c r="AF33" s="3">
        <f t="shared" si="34"/>
        <v>0</v>
      </c>
      <c r="AG33" s="3">
        <f t="shared" si="35"/>
        <v>1</v>
      </c>
      <c r="AH33" s="3">
        <f t="shared" si="36"/>
        <v>0</v>
      </c>
      <c r="AI33" s="3">
        <f t="shared" si="37"/>
        <v>0</v>
      </c>
      <c r="AK33" s="3">
        <f t="shared" si="38"/>
        <v>0</v>
      </c>
      <c r="AL33" s="3">
        <f t="shared" si="39"/>
        <v>0</v>
      </c>
      <c r="AM33" s="3">
        <f t="shared" si="40"/>
        <v>0</v>
      </c>
      <c r="AN33" s="3">
        <f t="shared" si="41"/>
        <v>0</v>
      </c>
      <c r="AP33" s="3">
        <f t="shared" si="42"/>
        <v>0</v>
      </c>
      <c r="AQ33" s="3">
        <f t="shared" si="43"/>
        <v>0</v>
      </c>
      <c r="AR33" s="3">
        <f t="shared" si="44"/>
        <v>0</v>
      </c>
      <c r="AS33" s="3">
        <f t="shared" si="45"/>
        <v>0</v>
      </c>
      <c r="AU33" s="3">
        <f t="shared" si="46"/>
        <v>0</v>
      </c>
      <c r="AV33" s="3">
        <f t="shared" si="4"/>
        <v>0</v>
      </c>
      <c r="AW33" s="3">
        <f t="shared" si="47"/>
        <v>0</v>
      </c>
      <c r="AX33" s="3">
        <f t="shared" si="48"/>
        <v>0</v>
      </c>
      <c r="AZ33" s="3">
        <f t="shared" si="5"/>
        <v>1</v>
      </c>
      <c r="BA33" s="3">
        <f t="shared" si="6"/>
        <v>0</v>
      </c>
      <c r="BB33" s="3">
        <f t="shared" si="7"/>
        <v>0</v>
      </c>
      <c r="BC33" s="3">
        <f t="shared" si="8"/>
        <v>0</v>
      </c>
      <c r="BD33" s="3">
        <f t="shared" si="9"/>
        <v>0</v>
      </c>
      <c r="BE33" s="3">
        <f t="shared" si="10"/>
        <v>0</v>
      </c>
      <c r="BF33" s="3">
        <f t="shared" si="11"/>
        <v>1</v>
      </c>
      <c r="BG33" s="3">
        <f t="shared" si="12"/>
        <v>1</v>
      </c>
      <c r="BH33" s="3">
        <f t="shared" si="13"/>
        <v>1</v>
      </c>
      <c r="BI33" s="3">
        <f t="shared" si="14"/>
        <v>0</v>
      </c>
      <c r="BJ33" s="3">
        <f t="shared" si="15"/>
        <v>1</v>
      </c>
      <c r="BK33" s="3">
        <f t="shared" si="16"/>
        <v>0</v>
      </c>
      <c r="BM33" s="15" t="str">
        <f t="shared" si="49"/>
        <v>Dan</v>
      </c>
      <c r="BN33" s="3">
        <f t="shared" si="17"/>
        <v>0</v>
      </c>
      <c r="BO33" s="3">
        <f t="shared" si="18"/>
        <v>0</v>
      </c>
      <c r="BP33" s="3">
        <f t="shared" si="19"/>
        <v>1</v>
      </c>
      <c r="BQ33" s="3">
        <f t="shared" si="20"/>
        <v>0</v>
      </c>
      <c r="BS33" s="3">
        <f t="shared" si="50"/>
        <v>0</v>
      </c>
      <c r="BT33" s="3">
        <f t="shared" si="51"/>
        <v>0</v>
      </c>
      <c r="BU33" s="3">
        <f t="shared" si="52"/>
        <v>0</v>
      </c>
      <c r="BV33" s="3">
        <f t="shared" si="53"/>
        <v>0</v>
      </c>
      <c r="BX33" s="3">
        <f t="shared" si="54"/>
        <v>0</v>
      </c>
      <c r="BY33" s="3" t="str">
        <f t="shared" si="55"/>
        <v>N/A</v>
      </c>
      <c r="BZ33" s="3" t="str">
        <f t="shared" si="56"/>
        <v>N/A</v>
      </c>
      <c r="CA33" s="3" t="str">
        <f t="shared" si="57"/>
        <v>N/A</v>
      </c>
      <c r="CB33" s="3" t="str">
        <f t="shared" si="58"/>
        <v>N/A</v>
      </c>
      <c r="CD33" s="3">
        <f t="shared" si="59"/>
        <v>1</v>
      </c>
      <c r="CE33" s="3">
        <f t="shared" si="60"/>
        <v>6</v>
      </c>
      <c r="CF33" s="3">
        <f t="shared" si="61"/>
        <v>7</v>
      </c>
      <c r="CG33" s="3">
        <f t="shared" si="62"/>
        <v>4</v>
      </c>
      <c r="CH33" s="3">
        <f t="shared" si="63"/>
        <v>6</v>
      </c>
      <c r="CJ33" s="3">
        <f t="shared" si="21"/>
        <v>0</v>
      </c>
      <c r="CK33" s="3" t="str">
        <f t="shared" si="64"/>
        <v>N/A</v>
      </c>
      <c r="CL33" s="3" t="str">
        <f t="shared" si="65"/>
        <v>N/A</v>
      </c>
      <c r="CM33" s="3" t="str">
        <f t="shared" si="66"/>
        <v>N/A</v>
      </c>
      <c r="CN33" s="3" t="str">
        <f t="shared" si="67"/>
        <v>N/A</v>
      </c>
      <c r="CP33" s="3">
        <v>2</v>
      </c>
      <c r="CQ33" s="3">
        <v>3</v>
      </c>
      <c r="CR33" s="3">
        <v>1</v>
      </c>
      <c r="CS33" s="3">
        <v>2</v>
      </c>
      <c r="CU33" s="3">
        <f t="shared" si="68"/>
        <v>0</v>
      </c>
      <c r="CV33" s="3">
        <f t="shared" si="69"/>
        <v>0</v>
      </c>
      <c r="CW33" s="3">
        <f t="shared" si="70"/>
        <v>0</v>
      </c>
      <c r="CX33" s="3">
        <f t="shared" si="71"/>
        <v>0</v>
      </c>
      <c r="CZ33" s="3">
        <v>0</v>
      </c>
      <c r="DA33" s="3">
        <v>0</v>
      </c>
      <c r="DB33" s="3">
        <v>0</v>
      </c>
      <c r="DC33" s="3">
        <v>0</v>
      </c>
    </row>
    <row r="34" spans="1:107">
      <c r="A34" s="3" t="s">
        <v>434</v>
      </c>
      <c r="B34" s="3">
        <v>15</v>
      </c>
      <c r="C34" s="3">
        <v>512</v>
      </c>
      <c r="D34" s="3">
        <v>5</v>
      </c>
      <c r="E34" s="3">
        <v>6</v>
      </c>
      <c r="F34" s="3">
        <v>7</v>
      </c>
      <c r="G34" s="3">
        <v>8</v>
      </c>
      <c r="H34" s="3">
        <v>7</v>
      </c>
      <c r="I34" s="3">
        <v>5</v>
      </c>
      <c r="J34" s="3">
        <v>1</v>
      </c>
      <c r="L34" s="3">
        <f t="shared" ref="L34:L51" si="72">IF(F34=$D34,1,0)</f>
        <v>0</v>
      </c>
      <c r="M34" s="3">
        <f t="shared" si="1"/>
        <v>0</v>
      </c>
      <c r="N34" s="3">
        <f t="shared" si="2"/>
        <v>0</v>
      </c>
      <c r="O34" s="3">
        <f t="shared" si="3"/>
        <v>1</v>
      </c>
      <c r="Q34" s="3">
        <f t="shared" si="22"/>
        <v>0</v>
      </c>
      <c r="R34" s="3">
        <f t="shared" si="23"/>
        <v>0</v>
      </c>
      <c r="S34" s="3">
        <f t="shared" si="24"/>
        <v>0</v>
      </c>
      <c r="T34" s="3">
        <f t="shared" si="25"/>
        <v>0</v>
      </c>
      <c r="V34" s="3">
        <f t="shared" si="26"/>
        <v>0</v>
      </c>
      <c r="W34" s="3">
        <f t="shared" si="27"/>
        <v>0</v>
      </c>
      <c r="X34" s="3">
        <f t="shared" si="28"/>
        <v>0</v>
      </c>
      <c r="Y34" s="3">
        <f t="shared" si="29"/>
        <v>0</v>
      </c>
      <c r="AA34" s="3">
        <f t="shared" si="30"/>
        <v>1</v>
      </c>
      <c r="AB34" s="3">
        <f t="shared" si="31"/>
        <v>0</v>
      </c>
      <c r="AC34" s="3">
        <f t="shared" si="32"/>
        <v>1</v>
      </c>
      <c r="AD34" s="3">
        <f t="shared" si="33"/>
        <v>0</v>
      </c>
      <c r="AF34" s="3">
        <f t="shared" si="34"/>
        <v>0</v>
      </c>
      <c r="AG34" s="3">
        <f t="shared" si="35"/>
        <v>1</v>
      </c>
      <c r="AH34" s="3">
        <f t="shared" si="36"/>
        <v>0</v>
      </c>
      <c r="AI34" s="3">
        <f t="shared" si="37"/>
        <v>0</v>
      </c>
      <c r="AK34" s="3">
        <f t="shared" si="38"/>
        <v>0</v>
      </c>
      <c r="AL34" s="3">
        <f t="shared" si="39"/>
        <v>0</v>
      </c>
      <c r="AM34" s="3">
        <f t="shared" si="40"/>
        <v>0</v>
      </c>
      <c r="AN34" s="3">
        <f t="shared" si="41"/>
        <v>0</v>
      </c>
      <c r="AP34" s="3">
        <f t="shared" si="42"/>
        <v>0</v>
      </c>
      <c r="AQ34" s="3">
        <f t="shared" si="43"/>
        <v>0</v>
      </c>
      <c r="AR34" s="3">
        <f t="shared" si="44"/>
        <v>0</v>
      </c>
      <c r="AS34" s="3">
        <f t="shared" si="45"/>
        <v>0</v>
      </c>
      <c r="AU34" s="3">
        <f t="shared" si="46"/>
        <v>0</v>
      </c>
      <c r="AV34" s="3">
        <f t="shared" si="4"/>
        <v>0</v>
      </c>
      <c r="AW34" s="3">
        <f t="shared" si="47"/>
        <v>0</v>
      </c>
      <c r="AX34" s="3">
        <f t="shared" si="48"/>
        <v>0</v>
      </c>
      <c r="AZ34" s="3">
        <f t="shared" si="5"/>
        <v>1</v>
      </c>
      <c r="BA34" s="3">
        <f t="shared" si="6"/>
        <v>0</v>
      </c>
      <c r="BB34" s="3">
        <f t="shared" si="7"/>
        <v>0</v>
      </c>
      <c r="BC34" s="3">
        <f t="shared" si="8"/>
        <v>0</v>
      </c>
      <c r="BD34" s="3">
        <f t="shared" si="9"/>
        <v>0</v>
      </c>
      <c r="BE34" s="3">
        <f t="shared" si="10"/>
        <v>0</v>
      </c>
      <c r="BF34" s="3">
        <f t="shared" si="11"/>
        <v>0</v>
      </c>
      <c r="BG34" s="3">
        <f t="shared" si="12"/>
        <v>1</v>
      </c>
      <c r="BH34" s="3">
        <f t="shared" si="13"/>
        <v>0</v>
      </c>
      <c r="BI34" s="3">
        <f t="shared" si="14"/>
        <v>1</v>
      </c>
      <c r="BJ34" s="3">
        <f t="shared" si="15"/>
        <v>1</v>
      </c>
      <c r="BK34" s="3">
        <f t="shared" si="16"/>
        <v>1</v>
      </c>
      <c r="BM34" s="15" t="str">
        <f t="shared" si="49"/>
        <v>Droz</v>
      </c>
      <c r="BN34" s="3">
        <f t="shared" si="17"/>
        <v>0</v>
      </c>
      <c r="BO34" s="3">
        <f t="shared" si="18"/>
        <v>0</v>
      </c>
      <c r="BP34" s="3">
        <f t="shared" si="19"/>
        <v>0</v>
      </c>
      <c r="BQ34" s="3">
        <f t="shared" si="20"/>
        <v>1</v>
      </c>
      <c r="BS34" s="3">
        <f t="shared" si="50"/>
        <v>0</v>
      </c>
      <c r="BT34" s="3">
        <f t="shared" si="51"/>
        <v>0</v>
      </c>
      <c r="BU34" s="3">
        <f t="shared" si="52"/>
        <v>0</v>
      </c>
      <c r="BV34" s="3">
        <f t="shared" si="53"/>
        <v>0</v>
      </c>
      <c r="BX34" s="3">
        <f t="shared" si="54"/>
        <v>0</v>
      </c>
      <c r="BY34" s="3" t="str">
        <f t="shared" si="55"/>
        <v>N/A</v>
      </c>
      <c r="BZ34" s="3" t="str">
        <f t="shared" si="56"/>
        <v>N/A</v>
      </c>
      <c r="CA34" s="3" t="str">
        <f t="shared" si="57"/>
        <v>N/A</v>
      </c>
      <c r="CB34" s="3" t="str">
        <f t="shared" si="58"/>
        <v>N/A</v>
      </c>
      <c r="CD34" s="3">
        <f t="shared" si="59"/>
        <v>0</v>
      </c>
      <c r="CE34" s="3" t="str">
        <f t="shared" si="60"/>
        <v>N/A</v>
      </c>
      <c r="CF34" s="3" t="str">
        <f t="shared" si="61"/>
        <v>N/A</v>
      </c>
      <c r="CG34" s="3" t="str">
        <f t="shared" si="62"/>
        <v>N/A</v>
      </c>
      <c r="CH34" s="3" t="str">
        <f t="shared" si="63"/>
        <v>N/A</v>
      </c>
      <c r="CJ34" s="3">
        <f t="shared" si="21"/>
        <v>1</v>
      </c>
      <c r="CK34" s="3">
        <f t="shared" si="64"/>
        <v>7</v>
      </c>
      <c r="CL34" s="3">
        <f t="shared" si="65"/>
        <v>8</v>
      </c>
      <c r="CM34" s="3">
        <f t="shared" si="66"/>
        <v>7</v>
      </c>
      <c r="CN34" s="3">
        <f t="shared" si="67"/>
        <v>5</v>
      </c>
      <c r="CP34" s="3">
        <v>3</v>
      </c>
      <c r="CQ34" s="3">
        <v>2</v>
      </c>
      <c r="CR34" s="3">
        <v>2</v>
      </c>
      <c r="CS34" s="3">
        <v>2</v>
      </c>
      <c r="CU34" s="3">
        <f t="shared" si="68"/>
        <v>0</v>
      </c>
      <c r="CV34" s="3">
        <f t="shared" si="69"/>
        <v>0</v>
      </c>
      <c r="CW34" s="3">
        <f t="shared" si="70"/>
        <v>0</v>
      </c>
      <c r="CX34" s="3">
        <f t="shared" si="71"/>
        <v>1</v>
      </c>
      <c r="CZ34" s="3">
        <v>1</v>
      </c>
      <c r="DA34" s="3">
        <v>0</v>
      </c>
      <c r="DB34" s="3">
        <v>0</v>
      </c>
      <c r="DC34" s="3">
        <v>1</v>
      </c>
    </row>
    <row r="35" spans="1:107">
      <c r="A35" s="3" t="s">
        <v>434</v>
      </c>
      <c r="B35" s="3">
        <v>16</v>
      </c>
      <c r="C35" s="3">
        <v>390</v>
      </c>
      <c r="D35" s="3">
        <v>4</v>
      </c>
      <c r="E35" s="3">
        <v>10</v>
      </c>
      <c r="F35" s="3">
        <v>5</v>
      </c>
      <c r="G35" s="3">
        <v>5</v>
      </c>
      <c r="H35" s="3">
        <v>4</v>
      </c>
      <c r="I35" s="3">
        <v>5</v>
      </c>
      <c r="J35" s="3">
        <v>1</v>
      </c>
      <c r="L35" s="3">
        <f t="shared" si="72"/>
        <v>0</v>
      </c>
      <c r="M35" s="3">
        <f t="shared" si="1"/>
        <v>0</v>
      </c>
      <c r="N35" s="3">
        <f t="shared" si="2"/>
        <v>1</v>
      </c>
      <c r="O35" s="3">
        <f t="shared" si="3"/>
        <v>0</v>
      </c>
      <c r="Q35" s="3">
        <f t="shared" si="22"/>
        <v>0</v>
      </c>
      <c r="R35" s="3">
        <f t="shared" si="23"/>
        <v>0</v>
      </c>
      <c r="S35" s="3">
        <f t="shared" si="24"/>
        <v>0</v>
      </c>
      <c r="T35" s="3">
        <f t="shared" si="25"/>
        <v>0</v>
      </c>
      <c r="V35" s="3">
        <f t="shared" si="26"/>
        <v>1</v>
      </c>
      <c r="W35" s="3">
        <f t="shared" si="27"/>
        <v>1</v>
      </c>
      <c r="X35" s="3">
        <f t="shared" si="28"/>
        <v>0</v>
      </c>
      <c r="Y35" s="3">
        <f t="shared" si="29"/>
        <v>1</v>
      </c>
      <c r="AA35" s="3">
        <f t="shared" si="30"/>
        <v>0</v>
      </c>
      <c r="AB35" s="3">
        <f t="shared" si="31"/>
        <v>0</v>
      </c>
      <c r="AC35" s="3">
        <f t="shared" si="32"/>
        <v>0</v>
      </c>
      <c r="AD35" s="3">
        <f t="shared" si="33"/>
        <v>0</v>
      </c>
      <c r="AF35" s="3">
        <f t="shared" si="34"/>
        <v>0</v>
      </c>
      <c r="AG35" s="3">
        <f t="shared" si="35"/>
        <v>0</v>
      </c>
      <c r="AH35" s="3">
        <f t="shared" si="36"/>
        <v>0</v>
      </c>
      <c r="AI35" s="3">
        <f t="shared" si="37"/>
        <v>0</v>
      </c>
      <c r="AK35" s="3">
        <f t="shared" si="38"/>
        <v>0</v>
      </c>
      <c r="AL35" s="3">
        <f t="shared" si="39"/>
        <v>0</v>
      </c>
      <c r="AM35" s="3">
        <f t="shared" si="40"/>
        <v>0</v>
      </c>
      <c r="AN35" s="3">
        <f t="shared" si="41"/>
        <v>0</v>
      </c>
      <c r="AP35" s="3">
        <f t="shared" si="42"/>
        <v>0</v>
      </c>
      <c r="AQ35" s="3">
        <f t="shared" si="43"/>
        <v>0</v>
      </c>
      <c r="AR35" s="3">
        <f t="shared" si="44"/>
        <v>0</v>
      </c>
      <c r="AS35" s="3">
        <f t="shared" si="45"/>
        <v>0</v>
      </c>
      <c r="AU35" s="3">
        <f t="shared" si="46"/>
        <v>0</v>
      </c>
      <c r="AV35" s="3">
        <f t="shared" si="4"/>
        <v>0</v>
      </c>
      <c r="AW35" s="3">
        <f t="shared" si="47"/>
        <v>0</v>
      </c>
      <c r="AX35" s="3">
        <f t="shared" si="48"/>
        <v>0</v>
      </c>
      <c r="AZ35" s="3">
        <f t="shared" si="5"/>
        <v>0</v>
      </c>
      <c r="BA35" s="3">
        <f t="shared" si="6"/>
        <v>0</v>
      </c>
      <c r="BB35" s="3">
        <f t="shared" si="7"/>
        <v>0</v>
      </c>
      <c r="BC35" s="3">
        <f t="shared" si="8"/>
        <v>0</v>
      </c>
      <c r="BD35" s="3">
        <f t="shared" si="9"/>
        <v>0</v>
      </c>
      <c r="BE35" s="3">
        <f t="shared" si="10"/>
        <v>0</v>
      </c>
      <c r="BF35" s="3">
        <f t="shared" si="11"/>
        <v>1</v>
      </c>
      <c r="BG35" s="3">
        <f t="shared" si="12"/>
        <v>1</v>
      </c>
      <c r="BH35" s="3">
        <f t="shared" si="13"/>
        <v>1</v>
      </c>
      <c r="BI35" s="3">
        <f t="shared" si="14"/>
        <v>0</v>
      </c>
      <c r="BJ35" s="3">
        <f t="shared" si="15"/>
        <v>0</v>
      </c>
      <c r="BK35" s="3">
        <f t="shared" si="16"/>
        <v>0</v>
      </c>
      <c r="BM35" s="15" t="str">
        <f t="shared" si="49"/>
        <v>Dan</v>
      </c>
      <c r="BN35" s="3">
        <f t="shared" si="17"/>
        <v>0</v>
      </c>
      <c r="BO35" s="3">
        <f t="shared" si="18"/>
        <v>0</v>
      </c>
      <c r="BP35" s="3">
        <f t="shared" si="19"/>
        <v>1</v>
      </c>
      <c r="BQ35" s="3">
        <f t="shared" si="20"/>
        <v>0</v>
      </c>
      <c r="BS35" s="3">
        <f t="shared" si="50"/>
        <v>0</v>
      </c>
      <c r="BT35" s="3">
        <f t="shared" si="51"/>
        <v>0</v>
      </c>
      <c r="BU35" s="3">
        <f t="shared" si="52"/>
        <v>0</v>
      </c>
      <c r="BV35" s="3">
        <f t="shared" si="53"/>
        <v>0</v>
      </c>
      <c r="BX35" s="3">
        <f t="shared" si="54"/>
        <v>0</v>
      </c>
      <c r="BY35" s="3" t="str">
        <f t="shared" si="55"/>
        <v>N/A</v>
      </c>
      <c r="BZ35" s="3" t="str">
        <f t="shared" si="56"/>
        <v>N/A</v>
      </c>
      <c r="CA35" s="3" t="str">
        <f t="shared" si="57"/>
        <v>N/A</v>
      </c>
      <c r="CB35" s="3" t="str">
        <f t="shared" si="58"/>
        <v>N/A</v>
      </c>
      <c r="CD35" s="3">
        <f t="shared" si="59"/>
        <v>1</v>
      </c>
      <c r="CE35" s="3">
        <f t="shared" si="60"/>
        <v>5</v>
      </c>
      <c r="CF35" s="3">
        <f t="shared" si="61"/>
        <v>5</v>
      </c>
      <c r="CG35" s="3">
        <f t="shared" si="62"/>
        <v>4</v>
      </c>
      <c r="CH35" s="3">
        <f t="shared" si="63"/>
        <v>5</v>
      </c>
      <c r="CJ35" s="3">
        <f t="shared" si="21"/>
        <v>0</v>
      </c>
      <c r="CK35" s="3" t="str">
        <f t="shared" si="64"/>
        <v>N/A</v>
      </c>
      <c r="CL35" s="3" t="str">
        <f t="shared" si="65"/>
        <v>N/A</v>
      </c>
      <c r="CM35" s="3" t="str">
        <f t="shared" si="66"/>
        <v>N/A</v>
      </c>
      <c r="CN35" s="3" t="str">
        <f t="shared" si="67"/>
        <v>N/A</v>
      </c>
      <c r="CP35" s="3">
        <v>1</v>
      </c>
      <c r="CQ35" s="3">
        <v>2</v>
      </c>
      <c r="CR35" s="3">
        <v>1</v>
      </c>
      <c r="CS35" s="3">
        <v>2</v>
      </c>
      <c r="CU35" s="3">
        <f t="shared" si="68"/>
        <v>0</v>
      </c>
      <c r="CV35" s="3">
        <f t="shared" si="69"/>
        <v>0</v>
      </c>
      <c r="CW35" s="3">
        <f t="shared" si="70"/>
        <v>0</v>
      </c>
      <c r="CX35" s="3">
        <f t="shared" si="71"/>
        <v>0</v>
      </c>
      <c r="CZ35" s="3">
        <v>0</v>
      </c>
      <c r="DA35" s="3">
        <v>0</v>
      </c>
      <c r="DB35" s="3">
        <v>0</v>
      </c>
      <c r="DC35" s="3">
        <v>1</v>
      </c>
    </row>
    <row r="36" spans="1:107">
      <c r="A36" s="3" t="s">
        <v>434</v>
      </c>
      <c r="B36" s="3">
        <v>17</v>
      </c>
      <c r="C36" s="3">
        <v>148</v>
      </c>
      <c r="D36" s="3">
        <v>3</v>
      </c>
      <c r="E36" s="3">
        <v>14</v>
      </c>
      <c r="F36" s="3">
        <v>5</v>
      </c>
      <c r="G36" s="3">
        <v>4</v>
      </c>
      <c r="H36" s="3">
        <v>6</v>
      </c>
      <c r="I36" s="3">
        <v>3</v>
      </c>
      <c r="J36" s="3">
        <v>1</v>
      </c>
      <c r="L36" s="3">
        <f t="shared" si="72"/>
        <v>0</v>
      </c>
      <c r="M36" s="3">
        <f t="shared" si="1"/>
        <v>0</v>
      </c>
      <c r="N36" s="3">
        <f t="shared" si="2"/>
        <v>0</v>
      </c>
      <c r="O36" s="3">
        <f t="shared" si="3"/>
        <v>1</v>
      </c>
      <c r="Q36" s="3">
        <f t="shared" si="22"/>
        <v>0</v>
      </c>
      <c r="R36" s="3">
        <f t="shared" si="23"/>
        <v>0</v>
      </c>
      <c r="S36" s="3">
        <f t="shared" si="24"/>
        <v>0</v>
      </c>
      <c r="T36" s="3">
        <f t="shared" si="25"/>
        <v>0</v>
      </c>
      <c r="V36" s="3">
        <f t="shared" si="26"/>
        <v>0</v>
      </c>
      <c r="W36" s="3">
        <f t="shared" si="27"/>
        <v>1</v>
      </c>
      <c r="X36" s="3">
        <f t="shared" si="28"/>
        <v>0</v>
      </c>
      <c r="Y36" s="3">
        <f t="shared" si="29"/>
        <v>0</v>
      </c>
      <c r="AA36" s="3">
        <f t="shared" si="30"/>
        <v>1</v>
      </c>
      <c r="AB36" s="3">
        <f t="shared" si="31"/>
        <v>0</v>
      </c>
      <c r="AC36" s="3">
        <f t="shared" si="32"/>
        <v>0</v>
      </c>
      <c r="AD36" s="3">
        <f t="shared" si="33"/>
        <v>0</v>
      </c>
      <c r="AF36" s="3">
        <f t="shared" si="34"/>
        <v>0</v>
      </c>
      <c r="AG36" s="3">
        <f t="shared" si="35"/>
        <v>0</v>
      </c>
      <c r="AH36" s="3">
        <f t="shared" si="36"/>
        <v>1</v>
      </c>
      <c r="AI36" s="3">
        <f t="shared" si="37"/>
        <v>0</v>
      </c>
      <c r="AK36" s="3">
        <f t="shared" si="38"/>
        <v>0</v>
      </c>
      <c r="AL36" s="3">
        <f t="shared" si="39"/>
        <v>0</v>
      </c>
      <c r="AM36" s="3">
        <f t="shared" si="40"/>
        <v>0</v>
      </c>
      <c r="AN36" s="3">
        <f t="shared" si="41"/>
        <v>0</v>
      </c>
      <c r="AP36" s="3">
        <f t="shared" si="42"/>
        <v>0</v>
      </c>
      <c r="AQ36" s="3">
        <f t="shared" si="43"/>
        <v>0</v>
      </c>
      <c r="AR36" s="3">
        <f t="shared" si="44"/>
        <v>0</v>
      </c>
      <c r="AS36" s="3">
        <f t="shared" si="45"/>
        <v>0</v>
      </c>
      <c r="AU36" s="3">
        <f t="shared" si="46"/>
        <v>0</v>
      </c>
      <c r="AV36" s="3">
        <f t="shared" si="4"/>
        <v>0</v>
      </c>
      <c r="AW36" s="3">
        <f t="shared" si="47"/>
        <v>0</v>
      </c>
      <c r="AX36" s="3">
        <f t="shared" si="48"/>
        <v>0</v>
      </c>
      <c r="AZ36" s="3">
        <f t="shared" si="5"/>
        <v>0</v>
      </c>
      <c r="BA36" s="3">
        <f t="shared" si="6"/>
        <v>1</v>
      </c>
      <c r="BB36" s="3">
        <f t="shared" si="7"/>
        <v>0</v>
      </c>
      <c r="BC36" s="3">
        <f t="shared" si="8"/>
        <v>1</v>
      </c>
      <c r="BD36" s="3">
        <f t="shared" si="9"/>
        <v>1</v>
      </c>
      <c r="BE36" s="3">
        <f t="shared" si="10"/>
        <v>0</v>
      </c>
      <c r="BF36" s="3">
        <f t="shared" si="11"/>
        <v>0</v>
      </c>
      <c r="BG36" s="3">
        <f t="shared" si="12"/>
        <v>0</v>
      </c>
      <c r="BH36" s="3">
        <f t="shared" si="13"/>
        <v>0</v>
      </c>
      <c r="BI36" s="3">
        <f t="shared" si="14"/>
        <v>1</v>
      </c>
      <c r="BJ36" s="3">
        <f t="shared" si="15"/>
        <v>1</v>
      </c>
      <c r="BK36" s="3">
        <f t="shared" si="16"/>
        <v>1</v>
      </c>
      <c r="BM36" s="15" t="str">
        <f t="shared" si="49"/>
        <v>Droz</v>
      </c>
      <c r="BN36" s="3">
        <f t="shared" si="17"/>
        <v>0</v>
      </c>
      <c r="BO36" s="3">
        <f t="shared" si="18"/>
        <v>0</v>
      </c>
      <c r="BP36" s="3">
        <f t="shared" si="19"/>
        <v>0</v>
      </c>
      <c r="BQ36" s="3">
        <f t="shared" si="20"/>
        <v>1</v>
      </c>
      <c r="BS36" s="3">
        <f t="shared" si="50"/>
        <v>0</v>
      </c>
      <c r="BT36" s="3">
        <f t="shared" si="51"/>
        <v>0</v>
      </c>
      <c r="BU36" s="3">
        <f t="shared" si="52"/>
        <v>1</v>
      </c>
      <c r="BV36" s="3">
        <f t="shared" si="53"/>
        <v>0</v>
      </c>
      <c r="BX36" s="3">
        <f t="shared" si="54"/>
        <v>1</v>
      </c>
      <c r="BY36" s="3">
        <f t="shared" si="55"/>
        <v>5</v>
      </c>
      <c r="BZ36" s="3">
        <f t="shared" si="56"/>
        <v>4</v>
      </c>
      <c r="CA36" s="3">
        <f t="shared" si="57"/>
        <v>6</v>
      </c>
      <c r="CB36" s="3">
        <f t="shared" si="58"/>
        <v>3</v>
      </c>
      <c r="CD36" s="3">
        <f t="shared" si="59"/>
        <v>0</v>
      </c>
      <c r="CE36" s="3" t="str">
        <f t="shared" si="60"/>
        <v>N/A</v>
      </c>
      <c r="CF36" s="3" t="str">
        <f t="shared" si="61"/>
        <v>N/A</v>
      </c>
      <c r="CG36" s="3" t="str">
        <f t="shared" si="62"/>
        <v>N/A</v>
      </c>
      <c r="CH36" s="3" t="str">
        <f t="shared" si="63"/>
        <v>N/A</v>
      </c>
      <c r="CJ36" s="3">
        <f t="shared" si="21"/>
        <v>0</v>
      </c>
      <c r="CK36" s="3" t="str">
        <f t="shared" si="64"/>
        <v>N/A</v>
      </c>
      <c r="CL36" s="3" t="str">
        <f t="shared" si="65"/>
        <v>N/A</v>
      </c>
      <c r="CM36" s="3" t="str">
        <f t="shared" si="66"/>
        <v>N/A</v>
      </c>
      <c r="CN36" s="3" t="str">
        <f t="shared" si="67"/>
        <v>N/A</v>
      </c>
      <c r="CP36" s="3">
        <v>2</v>
      </c>
      <c r="CQ36" s="3">
        <v>1</v>
      </c>
      <c r="CR36" s="3">
        <v>3</v>
      </c>
      <c r="CS36" s="3">
        <v>1</v>
      </c>
      <c r="CU36" s="3">
        <f t="shared" si="68"/>
        <v>0</v>
      </c>
      <c r="CV36" s="3">
        <f t="shared" si="69"/>
        <v>0</v>
      </c>
      <c r="CW36" s="3">
        <f t="shared" si="70"/>
        <v>0</v>
      </c>
      <c r="CX36" s="3">
        <f t="shared" si="71"/>
        <v>0</v>
      </c>
      <c r="CZ36" s="3">
        <v>0</v>
      </c>
      <c r="DA36" s="3">
        <v>0</v>
      </c>
      <c r="DB36" s="3">
        <v>0</v>
      </c>
      <c r="DC36" s="3">
        <v>0</v>
      </c>
    </row>
    <row r="37" spans="1:107">
      <c r="A37" s="3" t="s">
        <v>434</v>
      </c>
      <c r="B37" s="3">
        <v>18</v>
      </c>
      <c r="C37" s="3">
        <v>502</v>
      </c>
      <c r="D37" s="3">
        <v>5</v>
      </c>
      <c r="E37" s="3">
        <v>4</v>
      </c>
      <c r="F37" s="3">
        <v>7</v>
      </c>
      <c r="G37" s="3">
        <v>4</v>
      </c>
      <c r="H37" s="3">
        <v>4</v>
      </c>
      <c r="I37" s="3">
        <v>5</v>
      </c>
      <c r="J37" s="3">
        <v>1</v>
      </c>
      <c r="L37" s="3">
        <f t="shared" si="72"/>
        <v>0</v>
      </c>
      <c r="M37" s="3">
        <f t="shared" si="1"/>
        <v>0</v>
      </c>
      <c r="N37" s="3">
        <f t="shared" si="2"/>
        <v>0</v>
      </c>
      <c r="O37" s="3">
        <f t="shared" si="3"/>
        <v>1</v>
      </c>
      <c r="Q37" s="3">
        <f t="shared" si="22"/>
        <v>0</v>
      </c>
      <c r="R37" s="3">
        <f t="shared" si="23"/>
        <v>1</v>
      </c>
      <c r="S37" s="3">
        <f t="shared" si="24"/>
        <v>1</v>
      </c>
      <c r="T37" s="3">
        <f t="shared" si="25"/>
        <v>0</v>
      </c>
      <c r="V37" s="3">
        <f t="shared" si="26"/>
        <v>0</v>
      </c>
      <c r="W37" s="3">
        <f t="shared" si="27"/>
        <v>0</v>
      </c>
      <c r="X37" s="3">
        <f t="shared" si="28"/>
        <v>0</v>
      </c>
      <c r="Y37" s="3">
        <f t="shared" si="29"/>
        <v>0</v>
      </c>
      <c r="AA37" s="3">
        <f t="shared" si="30"/>
        <v>1</v>
      </c>
      <c r="AB37" s="3">
        <f t="shared" si="31"/>
        <v>0</v>
      </c>
      <c r="AC37" s="3">
        <f t="shared" si="32"/>
        <v>0</v>
      </c>
      <c r="AD37" s="3">
        <f t="shared" si="33"/>
        <v>0</v>
      </c>
      <c r="AF37" s="3">
        <f t="shared" si="34"/>
        <v>0</v>
      </c>
      <c r="AG37" s="3">
        <f t="shared" si="35"/>
        <v>0</v>
      </c>
      <c r="AH37" s="3">
        <f t="shared" si="36"/>
        <v>0</v>
      </c>
      <c r="AI37" s="3">
        <f t="shared" si="37"/>
        <v>0</v>
      </c>
      <c r="AK37" s="3">
        <f t="shared" si="38"/>
        <v>0</v>
      </c>
      <c r="AL37" s="3">
        <f t="shared" si="39"/>
        <v>0</v>
      </c>
      <c r="AM37" s="3">
        <f t="shared" si="40"/>
        <v>0</v>
      </c>
      <c r="AN37" s="3">
        <f t="shared" si="41"/>
        <v>0</v>
      </c>
      <c r="AP37" s="3">
        <f t="shared" si="42"/>
        <v>0</v>
      </c>
      <c r="AQ37" s="3">
        <f t="shared" si="43"/>
        <v>0</v>
      </c>
      <c r="AR37" s="3">
        <f t="shared" si="44"/>
        <v>0</v>
      </c>
      <c r="AS37" s="3">
        <f t="shared" si="45"/>
        <v>0</v>
      </c>
      <c r="AU37" s="3">
        <f t="shared" si="46"/>
        <v>0</v>
      </c>
      <c r="AV37" s="3">
        <f t="shared" si="4"/>
        <v>0</v>
      </c>
      <c r="AW37" s="3">
        <f t="shared" si="47"/>
        <v>0</v>
      </c>
      <c r="AX37" s="3">
        <f t="shared" si="48"/>
        <v>0</v>
      </c>
      <c r="AZ37" s="3">
        <f t="shared" si="5"/>
        <v>0</v>
      </c>
      <c r="BA37" s="3">
        <f t="shared" si="6"/>
        <v>0</v>
      </c>
      <c r="BB37" s="3">
        <f t="shared" si="7"/>
        <v>0</v>
      </c>
      <c r="BC37" s="3">
        <f t="shared" si="8"/>
        <v>1</v>
      </c>
      <c r="BD37" s="3">
        <f t="shared" si="9"/>
        <v>0</v>
      </c>
      <c r="BE37" s="3">
        <f t="shared" si="10"/>
        <v>1</v>
      </c>
      <c r="BF37" s="3">
        <f t="shared" si="11"/>
        <v>1</v>
      </c>
      <c r="BG37" s="3">
        <f t="shared" si="12"/>
        <v>0</v>
      </c>
      <c r="BH37" s="3">
        <f t="shared" si="13"/>
        <v>1</v>
      </c>
      <c r="BI37" s="3">
        <f t="shared" si="14"/>
        <v>1</v>
      </c>
      <c r="BJ37" s="3">
        <f t="shared" si="15"/>
        <v>0</v>
      </c>
      <c r="BK37" s="3">
        <f t="shared" si="16"/>
        <v>0</v>
      </c>
      <c r="BM37" s="15">
        <f t="shared" si="49"/>
        <v>0</v>
      </c>
      <c r="BN37" s="3">
        <f t="shared" si="17"/>
        <v>0</v>
      </c>
      <c r="BO37" s="3">
        <f t="shared" si="18"/>
        <v>0</v>
      </c>
      <c r="BP37" s="3">
        <f t="shared" si="19"/>
        <v>0</v>
      </c>
      <c r="BQ37" s="3">
        <f t="shared" si="20"/>
        <v>0</v>
      </c>
      <c r="BS37" s="3">
        <f t="shared" si="50"/>
        <v>0</v>
      </c>
      <c r="BT37" s="3">
        <f t="shared" si="51"/>
        <v>0</v>
      </c>
      <c r="BU37" s="3">
        <f t="shared" si="52"/>
        <v>0</v>
      </c>
      <c r="BV37" s="3">
        <f t="shared" si="53"/>
        <v>0</v>
      </c>
      <c r="BX37" s="3">
        <f t="shared" si="54"/>
        <v>0</v>
      </c>
      <c r="BY37" s="3" t="str">
        <f t="shared" si="55"/>
        <v>N/A</v>
      </c>
      <c r="BZ37" s="3" t="str">
        <f t="shared" si="56"/>
        <v>N/A</v>
      </c>
      <c r="CA37" s="3" t="str">
        <f t="shared" si="57"/>
        <v>N/A</v>
      </c>
      <c r="CB37" s="3" t="str">
        <f t="shared" si="58"/>
        <v>N/A</v>
      </c>
      <c r="CD37" s="3">
        <f t="shared" si="59"/>
        <v>0</v>
      </c>
      <c r="CE37" s="3" t="str">
        <f t="shared" si="60"/>
        <v>N/A</v>
      </c>
      <c r="CF37" s="3" t="str">
        <f t="shared" si="61"/>
        <v>N/A</v>
      </c>
      <c r="CG37" s="3" t="str">
        <f t="shared" si="62"/>
        <v>N/A</v>
      </c>
      <c r="CH37" s="3" t="str">
        <f t="shared" si="63"/>
        <v>N/A</v>
      </c>
      <c r="CJ37" s="3">
        <f t="shared" si="21"/>
        <v>1</v>
      </c>
      <c r="CK37" s="3">
        <f t="shared" si="64"/>
        <v>7</v>
      </c>
      <c r="CL37" s="3">
        <f t="shared" si="65"/>
        <v>4</v>
      </c>
      <c r="CM37" s="3">
        <f t="shared" si="66"/>
        <v>4</v>
      </c>
      <c r="CN37" s="3">
        <f t="shared" si="67"/>
        <v>5</v>
      </c>
      <c r="CP37" s="3">
        <v>1</v>
      </c>
      <c r="CQ37" s="3">
        <v>2</v>
      </c>
      <c r="CR37" s="3">
        <v>1</v>
      </c>
      <c r="CS37" s="3">
        <v>2</v>
      </c>
      <c r="CU37" s="3">
        <f t="shared" si="68"/>
        <v>0</v>
      </c>
      <c r="CV37" s="3">
        <f t="shared" si="69"/>
        <v>1</v>
      </c>
      <c r="CW37" s="3">
        <f t="shared" si="70"/>
        <v>1</v>
      </c>
      <c r="CX37" s="3">
        <f t="shared" si="71"/>
        <v>1</v>
      </c>
      <c r="CZ37" s="3">
        <v>0</v>
      </c>
      <c r="DA37" s="3">
        <v>1</v>
      </c>
      <c r="DB37" s="3">
        <v>1</v>
      </c>
      <c r="DC37" s="3">
        <v>1</v>
      </c>
    </row>
    <row r="38" spans="1:107">
      <c r="A38" s="3" t="s">
        <v>436</v>
      </c>
      <c r="B38" s="3">
        <v>1</v>
      </c>
      <c r="C38" s="3">
        <v>382</v>
      </c>
      <c r="D38" s="3">
        <v>4</v>
      </c>
      <c r="E38" s="3">
        <v>7</v>
      </c>
      <c r="F38" s="3">
        <v>6</v>
      </c>
      <c r="G38" s="3">
        <v>5</v>
      </c>
      <c r="H38" s="3">
        <v>6</v>
      </c>
      <c r="I38" s="3">
        <v>3</v>
      </c>
      <c r="J38" s="3">
        <v>1</v>
      </c>
      <c r="L38" s="3">
        <f t="shared" si="72"/>
        <v>0</v>
      </c>
      <c r="M38" s="3">
        <f t="shared" ref="M38:M55" si="73">IF(G38=$D38,1,0)</f>
        <v>0</v>
      </c>
      <c r="N38" s="3">
        <f t="shared" ref="N38:N55" si="74">IF(H38=$D38,1,0)</f>
        <v>0</v>
      </c>
      <c r="O38" s="3">
        <f t="shared" ref="O38:O55" si="75">IF(I38=$D38,1,0)</f>
        <v>0</v>
      </c>
      <c r="Q38" s="3">
        <f t="shared" ref="Q38:Q55" si="76">IF(F38&lt;$D38,1,0)</f>
        <v>0</v>
      </c>
      <c r="R38" s="3">
        <f t="shared" ref="R38:R55" si="77">IF(G38&lt;$D38,1,0)</f>
        <v>0</v>
      </c>
      <c r="S38" s="3">
        <f t="shared" ref="S38:S55" si="78">IF(H38&lt;$D38,1,0)</f>
        <v>0</v>
      </c>
      <c r="T38" s="3">
        <f t="shared" ref="T38:T55" si="79">IF(I38&lt;$D38,1,0)</f>
        <v>1</v>
      </c>
      <c r="V38" s="3">
        <f t="shared" ref="V38:V55" si="80">IF(F38-1=$D38,1,0)</f>
        <v>0</v>
      </c>
      <c r="W38" s="3">
        <f t="shared" ref="W38:W55" si="81">IF(G38-1=$D38,1,0)</f>
        <v>1</v>
      </c>
      <c r="X38" s="3">
        <f t="shared" ref="X38:X55" si="82">IF(H38-1=$D38,1,0)</f>
        <v>0</v>
      </c>
      <c r="Y38" s="3">
        <f t="shared" ref="Y38:Y55" si="83">IF(I38-1=$D38,1,0)</f>
        <v>0</v>
      </c>
      <c r="AA38" s="3">
        <f t="shared" ref="AA38:AA55" si="84">IF(F38-2=$D38,1,0)</f>
        <v>1</v>
      </c>
      <c r="AB38" s="3">
        <f t="shared" ref="AB38:AB55" si="85">IF(G38-2=$D38,1,0)</f>
        <v>0</v>
      </c>
      <c r="AC38" s="3">
        <f t="shared" ref="AC38:AC55" si="86">IF(H38-2=$D38,1,0)</f>
        <v>1</v>
      </c>
      <c r="AD38" s="3">
        <f t="shared" ref="AD38:AD55" si="87">IF(I38-2=$D38,1,0)</f>
        <v>0</v>
      </c>
      <c r="AF38" s="3">
        <f t="shared" ref="AF38:AF55" si="88">IF(F38-3=$D38,1,0)</f>
        <v>0</v>
      </c>
      <c r="AG38" s="3">
        <f t="shared" ref="AG38:AG55" si="89">IF(G38-3=$D38,1,0)</f>
        <v>0</v>
      </c>
      <c r="AH38" s="3">
        <f t="shared" ref="AH38:AH55" si="90">IF(H38-3=$D38,1,0)</f>
        <v>0</v>
      </c>
      <c r="AI38" s="3">
        <f t="shared" ref="AI38:AI55" si="91">IF(I38-3=$D38,1,0)</f>
        <v>0</v>
      </c>
      <c r="AK38" s="3">
        <f t="shared" ref="AK38:AK55" si="92">IF(F38-4=$D38,1,0)</f>
        <v>0</v>
      </c>
      <c r="AL38" s="3">
        <f t="shared" ref="AL38:AL55" si="93">IF(G38-4=$D38,1,0)</f>
        <v>0</v>
      </c>
      <c r="AM38" s="3">
        <f t="shared" ref="AM38:AM55" si="94">IF(H38-4=$D38,1,0)</f>
        <v>0</v>
      </c>
      <c r="AN38" s="3">
        <f t="shared" ref="AN38:AN55" si="95">IF(I38-4=$D38,1,0)</f>
        <v>0</v>
      </c>
      <c r="AP38" s="3">
        <f t="shared" ref="AP38:AP55" si="96">IF(F38-5=$D38,1,0)</f>
        <v>0</v>
      </c>
      <c r="AQ38" s="3">
        <f t="shared" ref="AQ38:AQ55" si="97">IF(G38-5=$D38,1,0)</f>
        <v>0</v>
      </c>
      <c r="AR38" s="3">
        <f t="shared" ref="AR38:AR55" si="98">IF(H38-5=$D38,1,0)</f>
        <v>0</v>
      </c>
      <c r="AS38" s="3">
        <f t="shared" ref="AS38:AS55" si="99">IF(I38-5=$D38,1,0)</f>
        <v>0</v>
      </c>
      <c r="AU38" s="3">
        <f t="shared" ref="AU38:AU55" si="100">IF(F38-6=$D38,1,0)</f>
        <v>0</v>
      </c>
      <c r="AV38" s="3">
        <f t="shared" ref="AV38:AV55" si="101">IF(G38-6=$D38,1,0)</f>
        <v>0</v>
      </c>
      <c r="AW38" s="3">
        <f t="shared" ref="AW38:AW55" si="102">IF(H38-6=$D38,1,0)</f>
        <v>0</v>
      </c>
      <c r="AX38" s="3">
        <f t="shared" ref="AX38:AX55" si="103">IF(I38-6=$D38,1,0)</f>
        <v>0</v>
      </c>
      <c r="AZ38" s="3">
        <f t="shared" ref="AZ38:AZ55" si="104">IF(F38&lt;G38,1,0)</f>
        <v>0</v>
      </c>
      <c r="BA38" s="3">
        <f t="shared" ref="BA38:BA55" si="105">IF(F38&lt;H38,1,0)</f>
        <v>0</v>
      </c>
      <c r="BB38" s="3">
        <f t="shared" ref="BB38:BB55" si="106">IF(F38&lt;I38,1,0)</f>
        <v>0</v>
      </c>
      <c r="BC38" s="3">
        <f t="shared" ref="BC38:BC55" si="107">IF(G38&lt;F38,1,0)</f>
        <v>1</v>
      </c>
      <c r="BD38" s="3">
        <f t="shared" ref="BD38:BD55" si="108">IF(G38&lt;H38,1,0)</f>
        <v>1</v>
      </c>
      <c r="BE38" s="3">
        <f t="shared" ref="BE38:BE55" si="109">IF(G38&lt;I38,1,0)</f>
        <v>0</v>
      </c>
      <c r="BF38" s="3">
        <f t="shared" ref="BF38:BF55" si="110">IF(H38&lt;F38,1,0)</f>
        <v>0</v>
      </c>
      <c r="BG38" s="3">
        <f t="shared" ref="BG38:BG55" si="111">IF(H38&lt;G38,1,0)</f>
        <v>0</v>
      </c>
      <c r="BH38" s="3">
        <f t="shared" ref="BH38:BH55" si="112">IF(H38&lt;I38,1,0)</f>
        <v>0</v>
      </c>
      <c r="BI38" s="3">
        <f t="shared" ref="BI38:BI55" si="113">IF(I38&lt;F38,1,0)</f>
        <v>1</v>
      </c>
      <c r="BJ38" s="3">
        <f t="shared" ref="BJ38:BJ55" si="114">IF(I38&lt;G38,1,0)</f>
        <v>1</v>
      </c>
      <c r="BK38" s="3">
        <f t="shared" ref="BK38:BK55" si="115">IF(I38&lt;H38,1,0)</f>
        <v>1</v>
      </c>
      <c r="BM38" s="15" t="str">
        <f t="shared" si="49"/>
        <v>Droz</v>
      </c>
      <c r="BN38" s="3">
        <f t="shared" si="17"/>
        <v>0</v>
      </c>
      <c r="BO38" s="3">
        <f t="shared" si="18"/>
        <v>0</v>
      </c>
      <c r="BP38" s="3">
        <f t="shared" si="19"/>
        <v>0</v>
      </c>
      <c r="BQ38" s="3">
        <f t="shared" si="20"/>
        <v>1</v>
      </c>
      <c r="BS38" s="3">
        <f t="shared" ref="BS38:BS55" si="116">IF(F38&gt;=($D38*2),1,0)</f>
        <v>0</v>
      </c>
      <c r="BT38" s="3">
        <f t="shared" ref="BT38:BT55" si="117">IF(G38&gt;=($D38*2),1,0)</f>
        <v>0</v>
      </c>
      <c r="BU38" s="3">
        <f t="shared" ref="BU38:BU55" si="118">IF(H38&gt;=($D38*2),1,0)</f>
        <v>0</v>
      </c>
      <c r="BV38" s="3">
        <f t="shared" ref="BV38:BV55" si="119">IF(I38&gt;=($D38*2),1,0)</f>
        <v>0</v>
      </c>
      <c r="BX38" s="3">
        <f t="shared" si="54"/>
        <v>0</v>
      </c>
      <c r="BY38" s="3" t="str">
        <f t="shared" ref="BY38:BY55" si="120">IF($D38=3,F38,"N/A")</f>
        <v>N/A</v>
      </c>
      <c r="BZ38" s="3" t="str">
        <f t="shared" ref="BZ38:BZ55" si="121">IF($D38=3,G38,"N/A")</f>
        <v>N/A</v>
      </c>
      <c r="CA38" s="3" t="str">
        <f t="shared" ref="CA38:CA55" si="122">IF($D38=3,H38,"N/A")</f>
        <v>N/A</v>
      </c>
      <c r="CB38" s="3" t="str">
        <f t="shared" ref="CB38:CB55" si="123">IF($D38=3,I38,"N/A")</f>
        <v>N/A</v>
      </c>
      <c r="CD38" s="3">
        <f t="shared" si="59"/>
        <v>1</v>
      </c>
      <c r="CE38" s="3">
        <f t="shared" ref="CE38:CE55" si="124">IF($D38=4,F38,"N/A")</f>
        <v>6</v>
      </c>
      <c r="CF38" s="3">
        <f t="shared" ref="CF38:CF55" si="125">IF($D38=4,G38,"N/A")</f>
        <v>5</v>
      </c>
      <c r="CG38" s="3">
        <f t="shared" ref="CG38:CG55" si="126">IF($D38=4,H38,"N/A")</f>
        <v>6</v>
      </c>
      <c r="CH38" s="3">
        <f t="shared" ref="CH38:CH55" si="127">IF($D38=4,I38,"N/A")</f>
        <v>3</v>
      </c>
      <c r="CJ38" s="3">
        <f t="shared" si="21"/>
        <v>0</v>
      </c>
      <c r="CK38" s="3" t="str">
        <f t="shared" ref="CK38:CK55" si="128">IF($D38=5,F38,"N/A")</f>
        <v>N/A</v>
      </c>
      <c r="CL38" s="3" t="str">
        <f t="shared" ref="CL38:CL55" si="129">IF($D38=5,G38,"N/A")</f>
        <v>N/A</v>
      </c>
      <c r="CM38" s="3" t="str">
        <f t="shared" ref="CM38:CM55" si="130">IF($D38=5,H38,"N/A")</f>
        <v>N/A</v>
      </c>
      <c r="CN38" s="3" t="str">
        <f t="shared" ref="CN38:CN55" si="131">IF($D38=5,I38,"N/A")</f>
        <v>N/A</v>
      </c>
      <c r="CP38" s="3">
        <v>2</v>
      </c>
      <c r="CQ38" s="3">
        <v>2</v>
      </c>
      <c r="CR38" s="3">
        <v>1</v>
      </c>
      <c r="CS38" s="3">
        <v>0</v>
      </c>
      <c r="CU38" s="3">
        <f t="shared" si="68"/>
        <v>0</v>
      </c>
      <c r="CV38" s="3">
        <f t="shared" si="69"/>
        <v>0</v>
      </c>
      <c r="CW38" s="3">
        <f t="shared" si="70"/>
        <v>0</v>
      </c>
      <c r="CX38" s="3">
        <f t="shared" si="71"/>
        <v>0</v>
      </c>
      <c r="CZ38" s="3">
        <v>0</v>
      </c>
      <c r="DA38" s="3">
        <v>0</v>
      </c>
      <c r="DB38" s="3">
        <v>0</v>
      </c>
      <c r="DC38" s="3">
        <v>0</v>
      </c>
    </row>
    <row r="39" spans="1:107">
      <c r="A39" s="3" t="s">
        <v>436</v>
      </c>
      <c r="B39" s="3">
        <v>2</v>
      </c>
      <c r="C39" s="3">
        <v>333</v>
      </c>
      <c r="D39" s="3">
        <v>4</v>
      </c>
      <c r="E39" s="3">
        <v>17</v>
      </c>
      <c r="F39" s="3">
        <v>6</v>
      </c>
      <c r="G39" s="3">
        <v>6</v>
      </c>
      <c r="H39" s="3">
        <v>4</v>
      </c>
      <c r="I39" s="3">
        <v>5</v>
      </c>
      <c r="J39" s="3">
        <v>1</v>
      </c>
      <c r="L39" s="3">
        <f t="shared" si="72"/>
        <v>0</v>
      </c>
      <c r="M39" s="3">
        <f t="shared" si="73"/>
        <v>0</v>
      </c>
      <c r="N39" s="3">
        <f t="shared" si="74"/>
        <v>1</v>
      </c>
      <c r="O39" s="3">
        <f t="shared" si="75"/>
        <v>0</v>
      </c>
      <c r="Q39" s="3">
        <f t="shared" si="76"/>
        <v>0</v>
      </c>
      <c r="R39" s="3">
        <f t="shared" si="77"/>
        <v>0</v>
      </c>
      <c r="S39" s="3">
        <f t="shared" si="78"/>
        <v>0</v>
      </c>
      <c r="T39" s="3">
        <f t="shared" si="79"/>
        <v>0</v>
      </c>
      <c r="V39" s="3">
        <f t="shared" si="80"/>
        <v>0</v>
      </c>
      <c r="W39" s="3">
        <f t="shared" si="81"/>
        <v>0</v>
      </c>
      <c r="X39" s="3">
        <f t="shared" si="82"/>
        <v>0</v>
      </c>
      <c r="Y39" s="3">
        <f t="shared" si="83"/>
        <v>1</v>
      </c>
      <c r="AA39" s="3">
        <f t="shared" si="84"/>
        <v>1</v>
      </c>
      <c r="AB39" s="3">
        <f t="shared" si="85"/>
        <v>1</v>
      </c>
      <c r="AC39" s="3">
        <f t="shared" si="86"/>
        <v>0</v>
      </c>
      <c r="AD39" s="3">
        <f t="shared" si="87"/>
        <v>0</v>
      </c>
      <c r="AF39" s="3">
        <f t="shared" si="88"/>
        <v>0</v>
      </c>
      <c r="AG39" s="3">
        <f t="shared" si="89"/>
        <v>0</v>
      </c>
      <c r="AH39" s="3">
        <f t="shared" si="90"/>
        <v>0</v>
      </c>
      <c r="AI39" s="3">
        <f t="shared" si="91"/>
        <v>0</v>
      </c>
      <c r="AK39" s="3">
        <f t="shared" si="92"/>
        <v>0</v>
      </c>
      <c r="AL39" s="3">
        <f t="shared" si="93"/>
        <v>0</v>
      </c>
      <c r="AM39" s="3">
        <f t="shared" si="94"/>
        <v>0</v>
      </c>
      <c r="AN39" s="3">
        <f t="shared" si="95"/>
        <v>0</v>
      </c>
      <c r="AP39" s="3">
        <f t="shared" si="96"/>
        <v>0</v>
      </c>
      <c r="AQ39" s="3">
        <f t="shared" si="97"/>
        <v>0</v>
      </c>
      <c r="AR39" s="3">
        <f t="shared" si="98"/>
        <v>0</v>
      </c>
      <c r="AS39" s="3">
        <f t="shared" si="99"/>
        <v>0</v>
      </c>
      <c r="AU39" s="3">
        <f t="shared" si="100"/>
        <v>0</v>
      </c>
      <c r="AV39" s="3">
        <f t="shared" si="101"/>
        <v>0</v>
      </c>
      <c r="AW39" s="3">
        <f t="shared" si="102"/>
        <v>0</v>
      </c>
      <c r="AX39" s="3">
        <f t="shared" si="103"/>
        <v>0</v>
      </c>
      <c r="AZ39" s="3">
        <f t="shared" si="104"/>
        <v>0</v>
      </c>
      <c r="BA39" s="3">
        <f t="shared" si="105"/>
        <v>0</v>
      </c>
      <c r="BB39" s="3">
        <f t="shared" si="106"/>
        <v>0</v>
      </c>
      <c r="BC39" s="3">
        <f t="shared" si="107"/>
        <v>0</v>
      </c>
      <c r="BD39" s="3">
        <f t="shared" si="108"/>
        <v>0</v>
      </c>
      <c r="BE39" s="3">
        <f t="shared" si="109"/>
        <v>0</v>
      </c>
      <c r="BF39" s="3">
        <f t="shared" si="110"/>
        <v>1</v>
      </c>
      <c r="BG39" s="3">
        <f t="shared" si="111"/>
        <v>1</v>
      </c>
      <c r="BH39" s="3">
        <f t="shared" si="112"/>
        <v>1</v>
      </c>
      <c r="BI39" s="3">
        <f t="shared" si="113"/>
        <v>1</v>
      </c>
      <c r="BJ39" s="3">
        <f t="shared" si="114"/>
        <v>1</v>
      </c>
      <c r="BK39" s="3">
        <f t="shared" si="115"/>
        <v>0</v>
      </c>
      <c r="BM39" s="15" t="str">
        <f t="shared" si="49"/>
        <v>Dan</v>
      </c>
      <c r="BN39" s="3">
        <f t="shared" si="17"/>
        <v>0</v>
      </c>
      <c r="BO39" s="3">
        <f t="shared" si="18"/>
        <v>0</v>
      </c>
      <c r="BP39" s="3">
        <f t="shared" si="19"/>
        <v>1</v>
      </c>
      <c r="BQ39" s="3">
        <f t="shared" si="20"/>
        <v>0</v>
      </c>
      <c r="BS39" s="3">
        <f t="shared" si="116"/>
        <v>0</v>
      </c>
      <c r="BT39" s="3">
        <f t="shared" si="117"/>
        <v>0</v>
      </c>
      <c r="BU39" s="3">
        <f t="shared" si="118"/>
        <v>0</v>
      </c>
      <c r="BV39" s="3">
        <f t="shared" si="119"/>
        <v>0</v>
      </c>
      <c r="BX39" s="3">
        <f t="shared" si="54"/>
        <v>0</v>
      </c>
      <c r="BY39" s="3" t="str">
        <f t="shared" si="120"/>
        <v>N/A</v>
      </c>
      <c r="BZ39" s="3" t="str">
        <f t="shared" si="121"/>
        <v>N/A</v>
      </c>
      <c r="CA39" s="3" t="str">
        <f t="shared" si="122"/>
        <v>N/A</v>
      </c>
      <c r="CB39" s="3" t="str">
        <f t="shared" si="123"/>
        <v>N/A</v>
      </c>
      <c r="CD39" s="3">
        <f t="shared" si="59"/>
        <v>1</v>
      </c>
      <c r="CE39" s="3">
        <f t="shared" si="124"/>
        <v>6</v>
      </c>
      <c r="CF39" s="3">
        <f t="shared" si="125"/>
        <v>6</v>
      </c>
      <c r="CG39" s="3">
        <f t="shared" si="126"/>
        <v>4</v>
      </c>
      <c r="CH39" s="3">
        <f t="shared" si="127"/>
        <v>5</v>
      </c>
      <c r="CJ39" s="3">
        <f t="shared" si="21"/>
        <v>0</v>
      </c>
      <c r="CK39" s="3" t="str">
        <f t="shared" si="128"/>
        <v>N/A</v>
      </c>
      <c r="CL39" s="3" t="str">
        <f t="shared" si="129"/>
        <v>N/A</v>
      </c>
      <c r="CM39" s="3" t="str">
        <f t="shared" si="130"/>
        <v>N/A</v>
      </c>
      <c r="CN39" s="3" t="str">
        <f t="shared" si="131"/>
        <v>N/A</v>
      </c>
      <c r="CP39" s="3">
        <v>3</v>
      </c>
      <c r="CQ39" s="3">
        <v>2</v>
      </c>
      <c r="CR39" s="3">
        <v>1</v>
      </c>
      <c r="CS39" s="3">
        <v>3</v>
      </c>
      <c r="CU39" s="3">
        <f t="shared" si="68"/>
        <v>0</v>
      </c>
      <c r="CV39" s="3">
        <f t="shared" si="69"/>
        <v>0</v>
      </c>
      <c r="CW39" s="3">
        <f t="shared" si="70"/>
        <v>0</v>
      </c>
      <c r="CX39" s="3">
        <f t="shared" si="71"/>
        <v>1</v>
      </c>
      <c r="CZ39" s="3">
        <v>1</v>
      </c>
      <c r="DA39" s="3">
        <v>1</v>
      </c>
      <c r="DB39" s="3">
        <v>1</v>
      </c>
      <c r="DC39" s="3">
        <v>1</v>
      </c>
    </row>
    <row r="40" spans="1:107">
      <c r="A40" s="3" t="s">
        <v>436</v>
      </c>
      <c r="B40" s="3">
        <v>3</v>
      </c>
      <c r="C40" s="3">
        <v>524</v>
      </c>
      <c r="D40" s="3">
        <v>5</v>
      </c>
      <c r="E40" s="3">
        <v>5</v>
      </c>
      <c r="F40" s="3">
        <v>8</v>
      </c>
      <c r="G40" s="3">
        <v>5</v>
      </c>
      <c r="H40" s="3">
        <v>8</v>
      </c>
      <c r="I40" s="3">
        <v>6</v>
      </c>
      <c r="J40" s="3">
        <v>1</v>
      </c>
      <c r="L40" s="3">
        <f t="shared" si="72"/>
        <v>0</v>
      </c>
      <c r="M40" s="3">
        <f t="shared" si="73"/>
        <v>1</v>
      </c>
      <c r="N40" s="3">
        <f t="shared" si="74"/>
        <v>0</v>
      </c>
      <c r="O40" s="3">
        <f t="shared" si="75"/>
        <v>0</v>
      </c>
      <c r="Q40" s="3">
        <f t="shared" si="76"/>
        <v>0</v>
      </c>
      <c r="R40" s="3">
        <f t="shared" si="77"/>
        <v>0</v>
      </c>
      <c r="S40" s="3">
        <f t="shared" si="78"/>
        <v>0</v>
      </c>
      <c r="T40" s="3">
        <f t="shared" si="79"/>
        <v>0</v>
      </c>
      <c r="V40" s="3">
        <f t="shared" si="80"/>
        <v>0</v>
      </c>
      <c r="W40" s="3">
        <f t="shared" si="81"/>
        <v>0</v>
      </c>
      <c r="X40" s="3">
        <f t="shared" si="82"/>
        <v>0</v>
      </c>
      <c r="Y40" s="3">
        <f t="shared" si="83"/>
        <v>1</v>
      </c>
      <c r="AA40" s="3">
        <f t="shared" si="84"/>
        <v>0</v>
      </c>
      <c r="AB40" s="3">
        <f t="shared" si="85"/>
        <v>0</v>
      </c>
      <c r="AC40" s="3">
        <f t="shared" si="86"/>
        <v>0</v>
      </c>
      <c r="AD40" s="3">
        <f t="shared" si="87"/>
        <v>0</v>
      </c>
      <c r="AF40" s="3">
        <f t="shared" si="88"/>
        <v>1</v>
      </c>
      <c r="AG40" s="3">
        <f t="shared" si="89"/>
        <v>0</v>
      </c>
      <c r="AH40" s="3">
        <f t="shared" si="90"/>
        <v>1</v>
      </c>
      <c r="AI40" s="3">
        <f t="shared" si="91"/>
        <v>0</v>
      </c>
      <c r="AK40" s="3">
        <f t="shared" si="92"/>
        <v>0</v>
      </c>
      <c r="AL40" s="3">
        <f t="shared" si="93"/>
        <v>0</v>
      </c>
      <c r="AM40" s="3">
        <f t="shared" si="94"/>
        <v>0</v>
      </c>
      <c r="AN40" s="3">
        <f t="shared" si="95"/>
        <v>0</v>
      </c>
      <c r="AP40" s="3">
        <f t="shared" si="96"/>
        <v>0</v>
      </c>
      <c r="AQ40" s="3">
        <f t="shared" si="97"/>
        <v>0</v>
      </c>
      <c r="AR40" s="3">
        <f t="shared" si="98"/>
        <v>0</v>
      </c>
      <c r="AS40" s="3">
        <f t="shared" si="99"/>
        <v>0</v>
      </c>
      <c r="AU40" s="3">
        <f t="shared" si="100"/>
        <v>0</v>
      </c>
      <c r="AV40" s="3">
        <f t="shared" si="101"/>
        <v>0</v>
      </c>
      <c r="AW40" s="3">
        <f t="shared" si="102"/>
        <v>0</v>
      </c>
      <c r="AX40" s="3">
        <f t="shared" si="103"/>
        <v>0</v>
      </c>
      <c r="AZ40" s="3">
        <f t="shared" si="104"/>
        <v>0</v>
      </c>
      <c r="BA40" s="3">
        <f t="shared" si="105"/>
        <v>0</v>
      </c>
      <c r="BB40" s="3">
        <f t="shared" si="106"/>
        <v>0</v>
      </c>
      <c r="BC40" s="3">
        <f t="shared" si="107"/>
        <v>1</v>
      </c>
      <c r="BD40" s="3">
        <f t="shared" si="108"/>
        <v>1</v>
      </c>
      <c r="BE40" s="3">
        <f t="shared" si="109"/>
        <v>1</v>
      </c>
      <c r="BF40" s="3">
        <f t="shared" si="110"/>
        <v>0</v>
      </c>
      <c r="BG40" s="3">
        <f t="shared" si="111"/>
        <v>0</v>
      </c>
      <c r="BH40" s="3">
        <f t="shared" si="112"/>
        <v>0</v>
      </c>
      <c r="BI40" s="3">
        <f t="shared" si="113"/>
        <v>1</v>
      </c>
      <c r="BJ40" s="3">
        <f t="shared" si="114"/>
        <v>0</v>
      </c>
      <c r="BK40" s="3">
        <f t="shared" si="115"/>
        <v>1</v>
      </c>
      <c r="BM40" s="15" t="str">
        <f t="shared" si="49"/>
        <v>Scott</v>
      </c>
      <c r="BN40" s="3">
        <f t="shared" si="17"/>
        <v>0</v>
      </c>
      <c r="BO40" s="3">
        <f t="shared" si="18"/>
        <v>1</v>
      </c>
      <c r="BP40" s="3">
        <f t="shared" si="19"/>
        <v>0</v>
      </c>
      <c r="BQ40" s="3">
        <f t="shared" si="20"/>
        <v>0</v>
      </c>
      <c r="BS40" s="3">
        <f t="shared" si="116"/>
        <v>0</v>
      </c>
      <c r="BT40" s="3">
        <f t="shared" si="117"/>
        <v>0</v>
      </c>
      <c r="BU40" s="3">
        <f t="shared" si="118"/>
        <v>0</v>
      </c>
      <c r="BV40" s="3">
        <f t="shared" si="119"/>
        <v>0</v>
      </c>
      <c r="BX40" s="3">
        <f t="shared" si="54"/>
        <v>0</v>
      </c>
      <c r="BY40" s="3" t="str">
        <f t="shared" si="120"/>
        <v>N/A</v>
      </c>
      <c r="BZ40" s="3" t="str">
        <f t="shared" si="121"/>
        <v>N/A</v>
      </c>
      <c r="CA40" s="3" t="str">
        <f t="shared" si="122"/>
        <v>N/A</v>
      </c>
      <c r="CB40" s="3" t="str">
        <f t="shared" si="123"/>
        <v>N/A</v>
      </c>
      <c r="CD40" s="3">
        <f t="shared" si="59"/>
        <v>0</v>
      </c>
      <c r="CE40" s="3" t="str">
        <f t="shared" si="124"/>
        <v>N/A</v>
      </c>
      <c r="CF40" s="3" t="str">
        <f t="shared" si="125"/>
        <v>N/A</v>
      </c>
      <c r="CG40" s="3" t="str">
        <f t="shared" si="126"/>
        <v>N/A</v>
      </c>
      <c r="CH40" s="3" t="str">
        <f t="shared" si="127"/>
        <v>N/A</v>
      </c>
      <c r="CJ40" s="3">
        <f t="shared" si="21"/>
        <v>1</v>
      </c>
      <c r="CK40" s="3">
        <f t="shared" si="128"/>
        <v>8</v>
      </c>
      <c r="CL40" s="3">
        <f t="shared" si="129"/>
        <v>5</v>
      </c>
      <c r="CM40" s="3">
        <f t="shared" si="130"/>
        <v>8</v>
      </c>
      <c r="CN40" s="3">
        <f t="shared" si="131"/>
        <v>6</v>
      </c>
      <c r="CP40" s="3">
        <v>2</v>
      </c>
      <c r="CQ40" s="3">
        <v>1</v>
      </c>
      <c r="CR40" s="3">
        <v>2</v>
      </c>
      <c r="CS40" s="3">
        <v>2</v>
      </c>
      <c r="CU40" s="3">
        <f t="shared" si="68"/>
        <v>0</v>
      </c>
      <c r="CV40" s="3">
        <f t="shared" si="69"/>
        <v>0</v>
      </c>
      <c r="CW40" s="3">
        <f t="shared" si="70"/>
        <v>0</v>
      </c>
      <c r="CX40" s="3">
        <f t="shared" si="71"/>
        <v>0</v>
      </c>
      <c r="CZ40" s="3">
        <v>0</v>
      </c>
      <c r="DA40" s="3">
        <v>1</v>
      </c>
      <c r="DB40" s="3">
        <v>0</v>
      </c>
      <c r="DC40" s="3">
        <v>1</v>
      </c>
    </row>
    <row r="41" spans="1:107">
      <c r="A41" s="3" t="s">
        <v>436</v>
      </c>
      <c r="B41" s="3">
        <v>4</v>
      </c>
      <c r="C41" s="3">
        <v>181</v>
      </c>
      <c r="D41" s="3">
        <v>3</v>
      </c>
      <c r="E41" s="3">
        <v>11</v>
      </c>
      <c r="F41" s="3">
        <v>4</v>
      </c>
      <c r="G41" s="3">
        <v>4</v>
      </c>
      <c r="H41" s="3">
        <v>5</v>
      </c>
      <c r="I41" s="3">
        <v>4</v>
      </c>
      <c r="J41" s="3">
        <v>1</v>
      </c>
      <c r="L41" s="3">
        <f t="shared" si="72"/>
        <v>0</v>
      </c>
      <c r="M41" s="3">
        <f t="shared" si="73"/>
        <v>0</v>
      </c>
      <c r="N41" s="3">
        <f t="shared" si="74"/>
        <v>0</v>
      </c>
      <c r="O41" s="3">
        <f t="shared" si="75"/>
        <v>0</v>
      </c>
      <c r="Q41" s="3">
        <f t="shared" si="76"/>
        <v>0</v>
      </c>
      <c r="R41" s="3">
        <f t="shared" si="77"/>
        <v>0</v>
      </c>
      <c r="S41" s="3">
        <f t="shared" si="78"/>
        <v>0</v>
      </c>
      <c r="T41" s="3">
        <f t="shared" si="79"/>
        <v>0</v>
      </c>
      <c r="V41" s="3">
        <f t="shared" si="80"/>
        <v>1</v>
      </c>
      <c r="W41" s="3">
        <f t="shared" si="81"/>
        <v>1</v>
      </c>
      <c r="X41" s="3">
        <f t="shared" si="82"/>
        <v>0</v>
      </c>
      <c r="Y41" s="3">
        <f t="shared" si="83"/>
        <v>1</v>
      </c>
      <c r="AA41" s="3">
        <f t="shared" si="84"/>
        <v>0</v>
      </c>
      <c r="AB41" s="3">
        <f t="shared" si="85"/>
        <v>0</v>
      </c>
      <c r="AC41" s="3">
        <f t="shared" si="86"/>
        <v>1</v>
      </c>
      <c r="AD41" s="3">
        <f t="shared" si="87"/>
        <v>0</v>
      </c>
      <c r="AF41" s="3">
        <f t="shared" si="88"/>
        <v>0</v>
      </c>
      <c r="AG41" s="3">
        <f t="shared" si="89"/>
        <v>0</v>
      </c>
      <c r="AH41" s="3">
        <f t="shared" si="90"/>
        <v>0</v>
      </c>
      <c r="AI41" s="3">
        <f t="shared" si="91"/>
        <v>0</v>
      </c>
      <c r="AK41" s="3">
        <f t="shared" si="92"/>
        <v>0</v>
      </c>
      <c r="AL41" s="3">
        <f t="shared" si="93"/>
        <v>0</v>
      </c>
      <c r="AM41" s="3">
        <f t="shared" si="94"/>
        <v>0</v>
      </c>
      <c r="AN41" s="3">
        <f t="shared" si="95"/>
        <v>0</v>
      </c>
      <c r="AP41" s="3">
        <f t="shared" si="96"/>
        <v>0</v>
      </c>
      <c r="AQ41" s="3">
        <f t="shared" si="97"/>
        <v>0</v>
      </c>
      <c r="AR41" s="3">
        <f t="shared" si="98"/>
        <v>0</v>
      </c>
      <c r="AS41" s="3">
        <f t="shared" si="99"/>
        <v>0</v>
      </c>
      <c r="AU41" s="3">
        <f t="shared" si="100"/>
        <v>0</v>
      </c>
      <c r="AV41" s="3">
        <f t="shared" si="101"/>
        <v>0</v>
      </c>
      <c r="AW41" s="3">
        <f t="shared" si="102"/>
        <v>0</v>
      </c>
      <c r="AX41" s="3">
        <f t="shared" si="103"/>
        <v>0</v>
      </c>
      <c r="AZ41" s="3">
        <f t="shared" si="104"/>
        <v>0</v>
      </c>
      <c r="BA41" s="3">
        <f t="shared" si="105"/>
        <v>1</v>
      </c>
      <c r="BB41" s="3">
        <f t="shared" si="106"/>
        <v>0</v>
      </c>
      <c r="BC41" s="3">
        <f t="shared" si="107"/>
        <v>0</v>
      </c>
      <c r="BD41" s="3">
        <f t="shared" si="108"/>
        <v>1</v>
      </c>
      <c r="BE41" s="3">
        <f t="shared" si="109"/>
        <v>0</v>
      </c>
      <c r="BF41" s="3">
        <f t="shared" si="110"/>
        <v>0</v>
      </c>
      <c r="BG41" s="3">
        <f t="shared" si="111"/>
        <v>0</v>
      </c>
      <c r="BH41" s="3">
        <f t="shared" si="112"/>
        <v>0</v>
      </c>
      <c r="BI41" s="3">
        <f t="shared" si="113"/>
        <v>0</v>
      </c>
      <c r="BJ41" s="3">
        <f t="shared" si="114"/>
        <v>0</v>
      </c>
      <c r="BK41" s="3">
        <f t="shared" si="115"/>
        <v>1</v>
      </c>
      <c r="BM41" s="15">
        <f t="shared" si="49"/>
        <v>0</v>
      </c>
      <c r="BN41" s="3">
        <f t="shared" si="17"/>
        <v>0</v>
      </c>
      <c r="BO41" s="3">
        <f t="shared" si="18"/>
        <v>0</v>
      </c>
      <c r="BP41" s="3">
        <f t="shared" si="19"/>
        <v>0</v>
      </c>
      <c r="BQ41" s="3">
        <f t="shared" si="20"/>
        <v>0</v>
      </c>
      <c r="BS41" s="3">
        <f t="shared" si="116"/>
        <v>0</v>
      </c>
      <c r="BT41" s="3">
        <f t="shared" si="117"/>
        <v>0</v>
      </c>
      <c r="BU41" s="3">
        <f t="shared" si="118"/>
        <v>0</v>
      </c>
      <c r="BV41" s="3">
        <f t="shared" si="119"/>
        <v>0</v>
      </c>
      <c r="BX41" s="3">
        <f t="shared" si="54"/>
        <v>1</v>
      </c>
      <c r="BY41" s="3">
        <f t="shared" si="120"/>
        <v>4</v>
      </c>
      <c r="BZ41" s="3">
        <f t="shared" si="121"/>
        <v>4</v>
      </c>
      <c r="CA41" s="3">
        <f t="shared" si="122"/>
        <v>5</v>
      </c>
      <c r="CB41" s="3">
        <f t="shared" si="123"/>
        <v>4</v>
      </c>
      <c r="CD41" s="3">
        <f t="shared" si="59"/>
        <v>0</v>
      </c>
      <c r="CE41" s="3" t="str">
        <f t="shared" si="124"/>
        <v>N/A</v>
      </c>
      <c r="CF41" s="3" t="str">
        <f t="shared" si="125"/>
        <v>N/A</v>
      </c>
      <c r="CG41" s="3" t="str">
        <f t="shared" si="126"/>
        <v>N/A</v>
      </c>
      <c r="CH41" s="3" t="str">
        <f t="shared" si="127"/>
        <v>N/A</v>
      </c>
      <c r="CJ41" s="3">
        <f t="shared" si="21"/>
        <v>0</v>
      </c>
      <c r="CK41" s="3" t="str">
        <f t="shared" si="128"/>
        <v>N/A</v>
      </c>
      <c r="CL41" s="3" t="str">
        <f t="shared" si="129"/>
        <v>N/A</v>
      </c>
      <c r="CM41" s="3" t="str">
        <f t="shared" si="130"/>
        <v>N/A</v>
      </c>
      <c r="CN41" s="3" t="str">
        <f t="shared" si="131"/>
        <v>N/A</v>
      </c>
      <c r="CP41" s="3">
        <v>2</v>
      </c>
      <c r="CQ41" s="3">
        <v>1</v>
      </c>
      <c r="CR41" s="3">
        <v>3</v>
      </c>
      <c r="CS41" s="3">
        <v>2</v>
      </c>
      <c r="CU41" s="3">
        <f t="shared" si="68"/>
        <v>0</v>
      </c>
      <c r="CV41" s="3">
        <f t="shared" si="69"/>
        <v>0</v>
      </c>
      <c r="CW41" s="3">
        <f t="shared" si="70"/>
        <v>0</v>
      </c>
      <c r="CX41" s="3">
        <f t="shared" si="71"/>
        <v>0</v>
      </c>
      <c r="CZ41" s="3">
        <v>0</v>
      </c>
      <c r="DA41" s="3">
        <v>0</v>
      </c>
      <c r="DB41" s="3">
        <v>0</v>
      </c>
      <c r="DC41" s="3">
        <v>0</v>
      </c>
    </row>
    <row r="42" spans="1:107">
      <c r="A42" s="3" t="s">
        <v>436</v>
      </c>
      <c r="B42" s="3">
        <v>5</v>
      </c>
      <c r="C42" s="3">
        <v>376</v>
      </c>
      <c r="D42" s="3">
        <v>4</v>
      </c>
      <c r="E42" s="3">
        <v>9</v>
      </c>
      <c r="F42" s="3">
        <v>7</v>
      </c>
      <c r="G42" s="3">
        <v>5</v>
      </c>
      <c r="H42" s="3">
        <v>6</v>
      </c>
      <c r="I42" s="3">
        <v>5</v>
      </c>
      <c r="J42" s="3">
        <v>1</v>
      </c>
      <c r="L42" s="3">
        <f t="shared" si="72"/>
        <v>0</v>
      </c>
      <c r="M42" s="3">
        <f t="shared" si="73"/>
        <v>0</v>
      </c>
      <c r="N42" s="3">
        <f t="shared" si="74"/>
        <v>0</v>
      </c>
      <c r="O42" s="3">
        <f t="shared" si="75"/>
        <v>0</v>
      </c>
      <c r="Q42" s="3">
        <f t="shared" si="76"/>
        <v>0</v>
      </c>
      <c r="R42" s="3">
        <f t="shared" si="77"/>
        <v>0</v>
      </c>
      <c r="S42" s="3">
        <f t="shared" si="78"/>
        <v>0</v>
      </c>
      <c r="T42" s="3">
        <f t="shared" si="79"/>
        <v>0</v>
      </c>
      <c r="V42" s="3">
        <f t="shared" si="80"/>
        <v>0</v>
      </c>
      <c r="W42" s="3">
        <f t="shared" si="81"/>
        <v>1</v>
      </c>
      <c r="X42" s="3">
        <f t="shared" si="82"/>
        <v>0</v>
      </c>
      <c r="Y42" s="3">
        <f t="shared" si="83"/>
        <v>1</v>
      </c>
      <c r="AA42" s="3">
        <f t="shared" si="84"/>
        <v>0</v>
      </c>
      <c r="AB42" s="3">
        <f t="shared" si="85"/>
        <v>0</v>
      </c>
      <c r="AC42" s="3">
        <f t="shared" si="86"/>
        <v>1</v>
      </c>
      <c r="AD42" s="3">
        <f t="shared" si="87"/>
        <v>0</v>
      </c>
      <c r="AF42" s="3">
        <f t="shared" si="88"/>
        <v>1</v>
      </c>
      <c r="AG42" s="3">
        <f t="shared" si="89"/>
        <v>0</v>
      </c>
      <c r="AH42" s="3">
        <f t="shared" si="90"/>
        <v>0</v>
      </c>
      <c r="AI42" s="3">
        <f t="shared" si="91"/>
        <v>0</v>
      </c>
      <c r="AK42" s="3">
        <f t="shared" si="92"/>
        <v>0</v>
      </c>
      <c r="AL42" s="3">
        <f t="shared" si="93"/>
        <v>0</v>
      </c>
      <c r="AM42" s="3">
        <f t="shared" si="94"/>
        <v>0</v>
      </c>
      <c r="AN42" s="3">
        <f t="shared" si="95"/>
        <v>0</v>
      </c>
      <c r="AP42" s="3">
        <f t="shared" si="96"/>
        <v>0</v>
      </c>
      <c r="AQ42" s="3">
        <f t="shared" si="97"/>
        <v>0</v>
      </c>
      <c r="AR42" s="3">
        <f t="shared" si="98"/>
        <v>0</v>
      </c>
      <c r="AS42" s="3">
        <f t="shared" si="99"/>
        <v>0</v>
      </c>
      <c r="AU42" s="3">
        <f t="shared" si="100"/>
        <v>0</v>
      </c>
      <c r="AV42" s="3">
        <f t="shared" si="101"/>
        <v>0</v>
      </c>
      <c r="AW42" s="3">
        <f t="shared" si="102"/>
        <v>0</v>
      </c>
      <c r="AX42" s="3">
        <f t="shared" si="103"/>
        <v>0</v>
      </c>
      <c r="AZ42" s="3">
        <f t="shared" si="104"/>
        <v>0</v>
      </c>
      <c r="BA42" s="3">
        <f t="shared" si="105"/>
        <v>0</v>
      </c>
      <c r="BB42" s="3">
        <f t="shared" si="106"/>
        <v>0</v>
      </c>
      <c r="BC42" s="3">
        <f t="shared" si="107"/>
        <v>1</v>
      </c>
      <c r="BD42" s="3">
        <f t="shared" si="108"/>
        <v>1</v>
      </c>
      <c r="BE42" s="3">
        <f t="shared" si="109"/>
        <v>0</v>
      </c>
      <c r="BF42" s="3">
        <f t="shared" si="110"/>
        <v>1</v>
      </c>
      <c r="BG42" s="3">
        <f t="shared" si="111"/>
        <v>0</v>
      </c>
      <c r="BH42" s="3">
        <f t="shared" si="112"/>
        <v>0</v>
      </c>
      <c r="BI42" s="3">
        <f t="shared" si="113"/>
        <v>1</v>
      </c>
      <c r="BJ42" s="3">
        <f t="shared" si="114"/>
        <v>0</v>
      </c>
      <c r="BK42" s="3">
        <f t="shared" si="115"/>
        <v>1</v>
      </c>
      <c r="BM42" s="15">
        <f t="shared" si="49"/>
        <v>0</v>
      </c>
      <c r="BN42" s="3">
        <f t="shared" si="17"/>
        <v>0</v>
      </c>
      <c r="BO42" s="3">
        <f t="shared" si="18"/>
        <v>0</v>
      </c>
      <c r="BP42" s="3">
        <f t="shared" si="19"/>
        <v>0</v>
      </c>
      <c r="BQ42" s="3">
        <f t="shared" si="20"/>
        <v>0</v>
      </c>
      <c r="BS42" s="3">
        <f t="shared" si="116"/>
        <v>0</v>
      </c>
      <c r="BT42" s="3">
        <f t="shared" si="117"/>
        <v>0</v>
      </c>
      <c r="BU42" s="3">
        <f t="shared" si="118"/>
        <v>0</v>
      </c>
      <c r="BV42" s="3">
        <f t="shared" si="119"/>
        <v>0</v>
      </c>
      <c r="BX42" s="3">
        <f t="shared" si="54"/>
        <v>0</v>
      </c>
      <c r="BY42" s="3" t="str">
        <f t="shared" si="120"/>
        <v>N/A</v>
      </c>
      <c r="BZ42" s="3" t="str">
        <f t="shared" si="121"/>
        <v>N/A</v>
      </c>
      <c r="CA42" s="3" t="str">
        <f t="shared" si="122"/>
        <v>N/A</v>
      </c>
      <c r="CB42" s="3" t="str">
        <f t="shared" si="123"/>
        <v>N/A</v>
      </c>
      <c r="CD42" s="3">
        <f t="shared" si="59"/>
        <v>1</v>
      </c>
      <c r="CE42" s="3">
        <f t="shared" si="124"/>
        <v>7</v>
      </c>
      <c r="CF42" s="3">
        <f t="shared" si="125"/>
        <v>5</v>
      </c>
      <c r="CG42" s="3">
        <f t="shared" si="126"/>
        <v>6</v>
      </c>
      <c r="CH42" s="3">
        <f t="shared" si="127"/>
        <v>5</v>
      </c>
      <c r="CJ42" s="3">
        <f t="shared" si="21"/>
        <v>0</v>
      </c>
      <c r="CK42" s="3" t="str">
        <f t="shared" si="128"/>
        <v>N/A</v>
      </c>
      <c r="CL42" s="3" t="str">
        <f t="shared" si="129"/>
        <v>N/A</v>
      </c>
      <c r="CM42" s="3" t="str">
        <f t="shared" si="130"/>
        <v>N/A</v>
      </c>
      <c r="CN42" s="3" t="str">
        <f t="shared" si="131"/>
        <v>N/A</v>
      </c>
      <c r="CP42" s="3">
        <v>2</v>
      </c>
      <c r="CQ42" s="3">
        <v>2</v>
      </c>
      <c r="CR42" s="3">
        <v>2</v>
      </c>
      <c r="CS42" s="3">
        <v>2</v>
      </c>
      <c r="CU42" s="3">
        <f t="shared" si="68"/>
        <v>0</v>
      </c>
      <c r="CV42" s="3">
        <f t="shared" si="69"/>
        <v>0</v>
      </c>
      <c r="CW42" s="3">
        <f t="shared" si="70"/>
        <v>0</v>
      </c>
      <c r="CX42" s="3">
        <f t="shared" si="71"/>
        <v>0</v>
      </c>
      <c r="CZ42" s="3">
        <v>1</v>
      </c>
      <c r="DA42" s="3">
        <v>0</v>
      </c>
      <c r="DB42" s="3">
        <v>0</v>
      </c>
      <c r="DC42" s="3">
        <v>1</v>
      </c>
    </row>
    <row r="43" spans="1:107">
      <c r="A43" s="3" t="s">
        <v>436</v>
      </c>
      <c r="B43" s="3">
        <v>6</v>
      </c>
      <c r="C43" s="3">
        <v>480</v>
      </c>
      <c r="D43" s="3">
        <v>5</v>
      </c>
      <c r="E43" s="3">
        <v>15</v>
      </c>
      <c r="F43" s="3">
        <v>4</v>
      </c>
      <c r="G43" s="3">
        <v>6</v>
      </c>
      <c r="H43" s="3">
        <v>6</v>
      </c>
      <c r="I43" s="3">
        <v>6</v>
      </c>
      <c r="J43" s="3">
        <v>1</v>
      </c>
      <c r="L43" s="3">
        <f t="shared" si="72"/>
        <v>0</v>
      </c>
      <c r="M43" s="3">
        <f t="shared" si="73"/>
        <v>0</v>
      </c>
      <c r="N43" s="3">
        <f t="shared" si="74"/>
        <v>0</v>
      </c>
      <c r="O43" s="3">
        <f t="shared" si="75"/>
        <v>0</v>
      </c>
      <c r="Q43" s="3">
        <f t="shared" si="76"/>
        <v>1</v>
      </c>
      <c r="R43" s="3">
        <f t="shared" si="77"/>
        <v>0</v>
      </c>
      <c r="S43" s="3">
        <f t="shared" si="78"/>
        <v>0</v>
      </c>
      <c r="T43" s="3">
        <f t="shared" si="79"/>
        <v>0</v>
      </c>
      <c r="V43" s="3">
        <f t="shared" si="80"/>
        <v>0</v>
      </c>
      <c r="W43" s="3">
        <f t="shared" si="81"/>
        <v>1</v>
      </c>
      <c r="X43" s="3">
        <f t="shared" si="82"/>
        <v>1</v>
      </c>
      <c r="Y43" s="3">
        <f t="shared" si="83"/>
        <v>1</v>
      </c>
      <c r="AA43" s="3">
        <f t="shared" si="84"/>
        <v>0</v>
      </c>
      <c r="AB43" s="3">
        <f t="shared" si="85"/>
        <v>0</v>
      </c>
      <c r="AC43" s="3">
        <f t="shared" si="86"/>
        <v>0</v>
      </c>
      <c r="AD43" s="3">
        <f t="shared" si="87"/>
        <v>0</v>
      </c>
      <c r="AF43" s="3">
        <f t="shared" si="88"/>
        <v>0</v>
      </c>
      <c r="AG43" s="3">
        <f t="shared" si="89"/>
        <v>0</v>
      </c>
      <c r="AH43" s="3">
        <f t="shared" si="90"/>
        <v>0</v>
      </c>
      <c r="AI43" s="3">
        <f t="shared" si="91"/>
        <v>0</v>
      </c>
      <c r="AK43" s="3">
        <f t="shared" si="92"/>
        <v>0</v>
      </c>
      <c r="AL43" s="3">
        <f t="shared" si="93"/>
        <v>0</v>
      </c>
      <c r="AM43" s="3">
        <f t="shared" si="94"/>
        <v>0</v>
      </c>
      <c r="AN43" s="3">
        <f t="shared" si="95"/>
        <v>0</v>
      </c>
      <c r="AP43" s="3">
        <f t="shared" si="96"/>
        <v>0</v>
      </c>
      <c r="AQ43" s="3">
        <f t="shared" si="97"/>
        <v>0</v>
      </c>
      <c r="AR43" s="3">
        <f t="shared" si="98"/>
        <v>0</v>
      </c>
      <c r="AS43" s="3">
        <f t="shared" si="99"/>
        <v>0</v>
      </c>
      <c r="AU43" s="3">
        <f t="shared" si="100"/>
        <v>0</v>
      </c>
      <c r="AV43" s="3">
        <f t="shared" si="101"/>
        <v>0</v>
      </c>
      <c r="AW43" s="3">
        <f t="shared" si="102"/>
        <v>0</v>
      </c>
      <c r="AX43" s="3">
        <f t="shared" si="103"/>
        <v>0</v>
      </c>
      <c r="AZ43" s="3">
        <f t="shared" si="104"/>
        <v>1</v>
      </c>
      <c r="BA43" s="3">
        <f t="shared" si="105"/>
        <v>1</v>
      </c>
      <c r="BB43" s="3">
        <f t="shared" si="106"/>
        <v>1</v>
      </c>
      <c r="BC43" s="3">
        <f t="shared" si="107"/>
        <v>0</v>
      </c>
      <c r="BD43" s="3">
        <f t="shared" si="108"/>
        <v>0</v>
      </c>
      <c r="BE43" s="3">
        <f t="shared" si="109"/>
        <v>0</v>
      </c>
      <c r="BF43" s="3">
        <f t="shared" si="110"/>
        <v>0</v>
      </c>
      <c r="BG43" s="3">
        <f t="shared" si="111"/>
        <v>0</v>
      </c>
      <c r="BH43" s="3">
        <f t="shared" si="112"/>
        <v>0</v>
      </c>
      <c r="BI43" s="3">
        <f t="shared" si="113"/>
        <v>0</v>
      </c>
      <c r="BJ43" s="3">
        <f t="shared" si="114"/>
        <v>0</v>
      </c>
      <c r="BK43" s="3">
        <f t="shared" si="115"/>
        <v>0</v>
      </c>
      <c r="BM43" s="15" t="str">
        <f t="shared" si="49"/>
        <v>Paul</v>
      </c>
      <c r="BN43" s="3">
        <f t="shared" si="17"/>
        <v>1</v>
      </c>
      <c r="BO43" s="3">
        <f t="shared" si="18"/>
        <v>0</v>
      </c>
      <c r="BP43" s="3">
        <f t="shared" si="19"/>
        <v>0</v>
      </c>
      <c r="BQ43" s="3">
        <f t="shared" si="20"/>
        <v>0</v>
      </c>
      <c r="BS43" s="3">
        <f t="shared" si="116"/>
        <v>0</v>
      </c>
      <c r="BT43" s="3">
        <f t="shared" si="117"/>
        <v>0</v>
      </c>
      <c r="BU43" s="3">
        <f t="shared" si="118"/>
        <v>0</v>
      </c>
      <c r="BV43" s="3">
        <f t="shared" si="119"/>
        <v>0</v>
      </c>
      <c r="BX43" s="3">
        <f t="shared" si="54"/>
        <v>0</v>
      </c>
      <c r="BY43" s="3" t="str">
        <f t="shared" si="120"/>
        <v>N/A</v>
      </c>
      <c r="BZ43" s="3" t="str">
        <f t="shared" si="121"/>
        <v>N/A</v>
      </c>
      <c r="CA43" s="3" t="str">
        <f t="shared" si="122"/>
        <v>N/A</v>
      </c>
      <c r="CB43" s="3" t="str">
        <f t="shared" si="123"/>
        <v>N/A</v>
      </c>
      <c r="CD43" s="3">
        <f t="shared" si="59"/>
        <v>0</v>
      </c>
      <c r="CE43" s="3" t="str">
        <f t="shared" si="124"/>
        <v>N/A</v>
      </c>
      <c r="CF43" s="3" t="str">
        <f t="shared" si="125"/>
        <v>N/A</v>
      </c>
      <c r="CG43" s="3" t="str">
        <f t="shared" si="126"/>
        <v>N/A</v>
      </c>
      <c r="CH43" s="3" t="str">
        <f t="shared" si="127"/>
        <v>N/A</v>
      </c>
      <c r="CJ43" s="3">
        <f t="shared" si="21"/>
        <v>1</v>
      </c>
      <c r="CK43" s="3">
        <f t="shared" si="128"/>
        <v>4</v>
      </c>
      <c r="CL43" s="3">
        <f t="shared" si="129"/>
        <v>6</v>
      </c>
      <c r="CM43" s="3">
        <f t="shared" si="130"/>
        <v>6</v>
      </c>
      <c r="CN43" s="3">
        <f t="shared" si="131"/>
        <v>6</v>
      </c>
      <c r="CP43" s="3">
        <v>1</v>
      </c>
      <c r="CQ43" s="3">
        <v>2</v>
      </c>
      <c r="CR43" s="3">
        <v>2</v>
      </c>
      <c r="CS43" s="3">
        <v>2</v>
      </c>
      <c r="CU43" s="3">
        <f t="shared" si="68"/>
        <v>1</v>
      </c>
      <c r="CV43" s="3">
        <f t="shared" si="69"/>
        <v>0</v>
      </c>
      <c r="CW43" s="3">
        <f t="shared" si="70"/>
        <v>0</v>
      </c>
      <c r="CX43" s="3">
        <f t="shared" si="71"/>
        <v>0</v>
      </c>
      <c r="CZ43" s="3">
        <v>0</v>
      </c>
      <c r="DA43" s="3">
        <v>1</v>
      </c>
      <c r="DB43" s="3">
        <v>0</v>
      </c>
      <c r="DC43" s="3">
        <v>0</v>
      </c>
    </row>
    <row r="44" spans="1:107">
      <c r="A44" s="3" t="s">
        <v>436</v>
      </c>
      <c r="B44" s="3">
        <v>7</v>
      </c>
      <c r="C44" s="3">
        <v>410</v>
      </c>
      <c r="D44" s="3">
        <v>4</v>
      </c>
      <c r="E44" s="3">
        <v>1</v>
      </c>
      <c r="F44" s="3">
        <v>6</v>
      </c>
      <c r="G44" s="3">
        <v>6</v>
      </c>
      <c r="H44" s="3">
        <v>4</v>
      </c>
      <c r="I44" s="3">
        <v>6</v>
      </c>
      <c r="J44" s="3">
        <v>1</v>
      </c>
      <c r="L44" s="3">
        <f t="shared" si="72"/>
        <v>0</v>
      </c>
      <c r="M44" s="3">
        <f t="shared" si="73"/>
        <v>0</v>
      </c>
      <c r="N44" s="3">
        <f t="shared" si="74"/>
        <v>1</v>
      </c>
      <c r="O44" s="3">
        <f t="shared" si="75"/>
        <v>0</v>
      </c>
      <c r="Q44" s="3">
        <f t="shared" si="76"/>
        <v>0</v>
      </c>
      <c r="R44" s="3">
        <f t="shared" si="77"/>
        <v>0</v>
      </c>
      <c r="S44" s="3">
        <f t="shared" si="78"/>
        <v>0</v>
      </c>
      <c r="T44" s="3">
        <f t="shared" si="79"/>
        <v>0</v>
      </c>
      <c r="V44" s="3">
        <f t="shared" si="80"/>
        <v>0</v>
      </c>
      <c r="W44" s="3">
        <f t="shared" si="81"/>
        <v>0</v>
      </c>
      <c r="X44" s="3">
        <f t="shared" si="82"/>
        <v>0</v>
      </c>
      <c r="Y44" s="3">
        <f t="shared" si="83"/>
        <v>0</v>
      </c>
      <c r="AA44" s="3">
        <f t="shared" si="84"/>
        <v>1</v>
      </c>
      <c r="AB44" s="3">
        <f t="shared" si="85"/>
        <v>1</v>
      </c>
      <c r="AC44" s="3">
        <f t="shared" si="86"/>
        <v>0</v>
      </c>
      <c r="AD44" s="3">
        <f t="shared" si="87"/>
        <v>1</v>
      </c>
      <c r="AF44" s="3">
        <f t="shared" si="88"/>
        <v>0</v>
      </c>
      <c r="AG44" s="3">
        <f t="shared" si="89"/>
        <v>0</v>
      </c>
      <c r="AH44" s="3">
        <f t="shared" si="90"/>
        <v>0</v>
      </c>
      <c r="AI44" s="3">
        <f t="shared" si="91"/>
        <v>0</v>
      </c>
      <c r="AK44" s="3">
        <f t="shared" si="92"/>
        <v>0</v>
      </c>
      <c r="AL44" s="3">
        <f t="shared" si="93"/>
        <v>0</v>
      </c>
      <c r="AM44" s="3">
        <f t="shared" si="94"/>
        <v>0</v>
      </c>
      <c r="AN44" s="3">
        <f t="shared" si="95"/>
        <v>0</v>
      </c>
      <c r="AP44" s="3">
        <f t="shared" si="96"/>
        <v>0</v>
      </c>
      <c r="AQ44" s="3">
        <f t="shared" si="97"/>
        <v>0</v>
      </c>
      <c r="AR44" s="3">
        <f t="shared" si="98"/>
        <v>0</v>
      </c>
      <c r="AS44" s="3">
        <f t="shared" si="99"/>
        <v>0</v>
      </c>
      <c r="AU44" s="3">
        <f t="shared" si="100"/>
        <v>0</v>
      </c>
      <c r="AV44" s="3">
        <f t="shared" si="101"/>
        <v>0</v>
      </c>
      <c r="AW44" s="3">
        <f t="shared" si="102"/>
        <v>0</v>
      </c>
      <c r="AX44" s="3">
        <f t="shared" si="103"/>
        <v>0</v>
      </c>
      <c r="AZ44" s="3">
        <f t="shared" si="104"/>
        <v>0</v>
      </c>
      <c r="BA44" s="3">
        <f t="shared" si="105"/>
        <v>0</v>
      </c>
      <c r="BB44" s="3">
        <f t="shared" si="106"/>
        <v>0</v>
      </c>
      <c r="BC44" s="3">
        <f t="shared" si="107"/>
        <v>0</v>
      </c>
      <c r="BD44" s="3">
        <f t="shared" si="108"/>
        <v>0</v>
      </c>
      <c r="BE44" s="3">
        <f t="shared" si="109"/>
        <v>0</v>
      </c>
      <c r="BF44" s="3">
        <f t="shared" si="110"/>
        <v>1</v>
      </c>
      <c r="BG44" s="3">
        <f t="shared" si="111"/>
        <v>1</v>
      </c>
      <c r="BH44" s="3">
        <f t="shared" si="112"/>
        <v>1</v>
      </c>
      <c r="BI44" s="3">
        <f t="shared" si="113"/>
        <v>0</v>
      </c>
      <c r="BJ44" s="3">
        <f t="shared" si="114"/>
        <v>0</v>
      </c>
      <c r="BK44" s="3">
        <f t="shared" si="115"/>
        <v>0</v>
      </c>
      <c r="BM44" s="15" t="str">
        <f t="shared" si="49"/>
        <v>Dan</v>
      </c>
      <c r="BN44" s="3">
        <f t="shared" si="17"/>
        <v>0</v>
      </c>
      <c r="BO44" s="3">
        <f t="shared" si="18"/>
        <v>0</v>
      </c>
      <c r="BP44" s="3">
        <f t="shared" si="19"/>
        <v>1</v>
      </c>
      <c r="BQ44" s="3">
        <f t="shared" si="20"/>
        <v>0</v>
      </c>
      <c r="BS44" s="3">
        <f t="shared" si="116"/>
        <v>0</v>
      </c>
      <c r="BT44" s="3">
        <f t="shared" si="117"/>
        <v>0</v>
      </c>
      <c r="BU44" s="3">
        <f t="shared" si="118"/>
        <v>0</v>
      </c>
      <c r="BV44" s="3">
        <f t="shared" si="119"/>
        <v>0</v>
      </c>
      <c r="BX44" s="3">
        <f t="shared" si="54"/>
        <v>0</v>
      </c>
      <c r="BY44" s="3" t="str">
        <f t="shared" si="120"/>
        <v>N/A</v>
      </c>
      <c r="BZ44" s="3" t="str">
        <f t="shared" si="121"/>
        <v>N/A</v>
      </c>
      <c r="CA44" s="3" t="str">
        <f t="shared" si="122"/>
        <v>N/A</v>
      </c>
      <c r="CB44" s="3" t="str">
        <f t="shared" si="123"/>
        <v>N/A</v>
      </c>
      <c r="CD44" s="3">
        <f t="shared" si="59"/>
        <v>1</v>
      </c>
      <c r="CE44" s="3">
        <f t="shared" si="124"/>
        <v>6</v>
      </c>
      <c r="CF44" s="3">
        <f t="shared" si="125"/>
        <v>6</v>
      </c>
      <c r="CG44" s="3">
        <f t="shared" si="126"/>
        <v>4</v>
      </c>
      <c r="CH44" s="3">
        <f t="shared" si="127"/>
        <v>6</v>
      </c>
      <c r="CJ44" s="3">
        <f t="shared" si="21"/>
        <v>0</v>
      </c>
      <c r="CK44" s="3" t="str">
        <f t="shared" si="128"/>
        <v>N/A</v>
      </c>
      <c r="CL44" s="3" t="str">
        <f t="shared" si="129"/>
        <v>N/A</v>
      </c>
      <c r="CM44" s="3" t="str">
        <f t="shared" si="130"/>
        <v>N/A</v>
      </c>
      <c r="CN44" s="3" t="str">
        <f t="shared" si="131"/>
        <v>N/A</v>
      </c>
      <c r="CP44" s="3">
        <v>2</v>
      </c>
      <c r="CQ44" s="3">
        <v>2</v>
      </c>
      <c r="CR44" s="3">
        <v>1</v>
      </c>
      <c r="CS44" s="3">
        <v>2</v>
      </c>
      <c r="CU44" s="3">
        <f t="shared" si="68"/>
        <v>0</v>
      </c>
      <c r="CV44" s="3">
        <f t="shared" si="69"/>
        <v>0</v>
      </c>
      <c r="CW44" s="3">
        <f t="shared" si="70"/>
        <v>0</v>
      </c>
      <c r="CX44" s="3">
        <f t="shared" si="71"/>
        <v>0</v>
      </c>
      <c r="CZ44" s="3">
        <v>1</v>
      </c>
      <c r="DA44" s="3">
        <v>0</v>
      </c>
      <c r="DB44" s="3">
        <v>1</v>
      </c>
      <c r="DC44" s="3">
        <v>1</v>
      </c>
    </row>
    <row r="45" spans="1:107">
      <c r="A45" s="3" t="s">
        <v>436</v>
      </c>
      <c r="B45" s="3">
        <v>8</v>
      </c>
      <c r="C45" s="3">
        <v>165</v>
      </c>
      <c r="D45" s="3">
        <v>3</v>
      </c>
      <c r="E45" s="3">
        <v>13</v>
      </c>
      <c r="F45" s="3">
        <v>6</v>
      </c>
      <c r="G45" s="3">
        <v>4</v>
      </c>
      <c r="H45" s="3">
        <v>3</v>
      </c>
      <c r="I45" s="3">
        <v>5</v>
      </c>
      <c r="J45" s="3">
        <v>1</v>
      </c>
      <c r="L45" s="3">
        <f t="shared" si="72"/>
        <v>0</v>
      </c>
      <c r="M45" s="3">
        <f t="shared" si="73"/>
        <v>0</v>
      </c>
      <c r="N45" s="3">
        <f t="shared" si="74"/>
        <v>1</v>
      </c>
      <c r="O45" s="3">
        <f t="shared" si="75"/>
        <v>0</v>
      </c>
      <c r="Q45" s="3">
        <f t="shared" si="76"/>
        <v>0</v>
      </c>
      <c r="R45" s="3">
        <f t="shared" si="77"/>
        <v>0</v>
      </c>
      <c r="S45" s="3">
        <f t="shared" si="78"/>
        <v>0</v>
      </c>
      <c r="T45" s="3">
        <f t="shared" si="79"/>
        <v>0</v>
      </c>
      <c r="V45" s="3">
        <f t="shared" si="80"/>
        <v>0</v>
      </c>
      <c r="W45" s="3">
        <f t="shared" si="81"/>
        <v>1</v>
      </c>
      <c r="X45" s="3">
        <f t="shared" si="82"/>
        <v>0</v>
      </c>
      <c r="Y45" s="3">
        <f t="shared" si="83"/>
        <v>0</v>
      </c>
      <c r="AA45" s="3">
        <f t="shared" si="84"/>
        <v>0</v>
      </c>
      <c r="AB45" s="3">
        <f t="shared" si="85"/>
        <v>0</v>
      </c>
      <c r="AC45" s="3">
        <f t="shared" si="86"/>
        <v>0</v>
      </c>
      <c r="AD45" s="3">
        <f t="shared" si="87"/>
        <v>1</v>
      </c>
      <c r="AF45" s="3">
        <f t="shared" si="88"/>
        <v>1</v>
      </c>
      <c r="AG45" s="3">
        <f t="shared" si="89"/>
        <v>0</v>
      </c>
      <c r="AH45" s="3">
        <f t="shared" si="90"/>
        <v>0</v>
      </c>
      <c r="AI45" s="3">
        <f t="shared" si="91"/>
        <v>0</v>
      </c>
      <c r="AK45" s="3">
        <f t="shared" si="92"/>
        <v>0</v>
      </c>
      <c r="AL45" s="3">
        <f t="shared" si="93"/>
        <v>0</v>
      </c>
      <c r="AM45" s="3">
        <f t="shared" si="94"/>
        <v>0</v>
      </c>
      <c r="AN45" s="3">
        <f t="shared" si="95"/>
        <v>0</v>
      </c>
      <c r="AP45" s="3">
        <f t="shared" si="96"/>
        <v>0</v>
      </c>
      <c r="AQ45" s="3">
        <f t="shared" si="97"/>
        <v>0</v>
      </c>
      <c r="AR45" s="3">
        <f t="shared" si="98"/>
        <v>0</v>
      </c>
      <c r="AS45" s="3">
        <f t="shared" si="99"/>
        <v>0</v>
      </c>
      <c r="AU45" s="3">
        <f t="shared" si="100"/>
        <v>0</v>
      </c>
      <c r="AV45" s="3">
        <f t="shared" si="101"/>
        <v>0</v>
      </c>
      <c r="AW45" s="3">
        <f t="shared" si="102"/>
        <v>0</v>
      </c>
      <c r="AX45" s="3">
        <f t="shared" si="103"/>
        <v>0</v>
      </c>
      <c r="AZ45" s="3">
        <f t="shared" si="104"/>
        <v>0</v>
      </c>
      <c r="BA45" s="3">
        <f t="shared" si="105"/>
        <v>0</v>
      </c>
      <c r="BB45" s="3">
        <f t="shared" si="106"/>
        <v>0</v>
      </c>
      <c r="BC45" s="3">
        <f t="shared" si="107"/>
        <v>1</v>
      </c>
      <c r="BD45" s="3">
        <f t="shared" si="108"/>
        <v>0</v>
      </c>
      <c r="BE45" s="3">
        <f t="shared" si="109"/>
        <v>1</v>
      </c>
      <c r="BF45" s="3">
        <f t="shared" si="110"/>
        <v>1</v>
      </c>
      <c r="BG45" s="3">
        <f t="shared" si="111"/>
        <v>1</v>
      </c>
      <c r="BH45" s="3">
        <f t="shared" si="112"/>
        <v>1</v>
      </c>
      <c r="BI45" s="3">
        <f t="shared" si="113"/>
        <v>1</v>
      </c>
      <c r="BJ45" s="3">
        <f t="shared" si="114"/>
        <v>0</v>
      </c>
      <c r="BK45" s="3">
        <f t="shared" si="115"/>
        <v>0</v>
      </c>
      <c r="BM45" s="15" t="str">
        <f t="shared" si="49"/>
        <v>Dan</v>
      </c>
      <c r="BN45" s="3">
        <f t="shared" si="17"/>
        <v>0</v>
      </c>
      <c r="BO45" s="3">
        <f t="shared" si="18"/>
        <v>0</v>
      </c>
      <c r="BP45" s="3">
        <f t="shared" si="19"/>
        <v>1</v>
      </c>
      <c r="BQ45" s="3">
        <f t="shared" si="20"/>
        <v>0</v>
      </c>
      <c r="BS45" s="3">
        <f t="shared" si="116"/>
        <v>1</v>
      </c>
      <c r="BT45" s="3">
        <f t="shared" si="117"/>
        <v>0</v>
      </c>
      <c r="BU45" s="3">
        <f t="shared" si="118"/>
        <v>0</v>
      </c>
      <c r="BV45" s="3">
        <f t="shared" si="119"/>
        <v>0</v>
      </c>
      <c r="BX45" s="3">
        <f t="shared" si="54"/>
        <v>1</v>
      </c>
      <c r="BY45" s="3">
        <f t="shared" si="120"/>
        <v>6</v>
      </c>
      <c r="BZ45" s="3">
        <f t="shared" si="121"/>
        <v>4</v>
      </c>
      <c r="CA45" s="3">
        <f t="shared" si="122"/>
        <v>3</v>
      </c>
      <c r="CB45" s="3">
        <f t="shared" si="123"/>
        <v>5</v>
      </c>
      <c r="CD45" s="3">
        <f t="shared" si="59"/>
        <v>0</v>
      </c>
      <c r="CE45" s="3" t="str">
        <f t="shared" si="124"/>
        <v>N/A</v>
      </c>
      <c r="CF45" s="3" t="str">
        <f t="shared" si="125"/>
        <v>N/A</v>
      </c>
      <c r="CG45" s="3" t="str">
        <f t="shared" si="126"/>
        <v>N/A</v>
      </c>
      <c r="CH45" s="3" t="str">
        <f t="shared" si="127"/>
        <v>N/A</v>
      </c>
      <c r="CJ45" s="3">
        <f t="shared" si="21"/>
        <v>0</v>
      </c>
      <c r="CK45" s="3" t="str">
        <f t="shared" si="128"/>
        <v>N/A</v>
      </c>
      <c r="CL45" s="3" t="str">
        <f t="shared" si="129"/>
        <v>N/A</v>
      </c>
      <c r="CM45" s="3" t="str">
        <f t="shared" si="130"/>
        <v>N/A</v>
      </c>
      <c r="CN45" s="3" t="str">
        <f t="shared" si="131"/>
        <v>N/A</v>
      </c>
      <c r="CP45" s="3">
        <v>2</v>
      </c>
      <c r="CQ45" s="3">
        <v>2</v>
      </c>
      <c r="CR45" s="3">
        <v>2</v>
      </c>
      <c r="CS45" s="3">
        <v>2</v>
      </c>
      <c r="CU45" s="3">
        <f t="shared" si="68"/>
        <v>0</v>
      </c>
      <c r="CV45" s="3">
        <f t="shared" si="69"/>
        <v>0</v>
      </c>
      <c r="CW45" s="3">
        <f t="shared" si="70"/>
        <v>1</v>
      </c>
      <c r="CX45" s="3">
        <f t="shared" si="71"/>
        <v>0</v>
      </c>
      <c r="CZ45" s="3">
        <v>0</v>
      </c>
      <c r="DA45" s="3">
        <v>0</v>
      </c>
      <c r="DB45" s="3">
        <v>0</v>
      </c>
      <c r="DC45" s="3">
        <v>0</v>
      </c>
    </row>
    <row r="46" spans="1:107">
      <c r="A46" s="3" t="s">
        <v>436</v>
      </c>
      <c r="B46" s="3">
        <v>9</v>
      </c>
      <c r="C46" s="3">
        <v>431</v>
      </c>
      <c r="D46" s="3">
        <v>4</v>
      </c>
      <c r="E46" s="3">
        <v>3</v>
      </c>
      <c r="F46" s="3">
        <v>7</v>
      </c>
      <c r="G46" s="3">
        <v>6</v>
      </c>
      <c r="H46" s="3">
        <v>7</v>
      </c>
      <c r="I46" s="3">
        <v>5</v>
      </c>
      <c r="J46" s="3">
        <v>1</v>
      </c>
      <c r="L46" s="3">
        <f t="shared" si="72"/>
        <v>0</v>
      </c>
      <c r="M46" s="3">
        <f t="shared" si="73"/>
        <v>0</v>
      </c>
      <c r="N46" s="3">
        <f t="shared" si="74"/>
        <v>0</v>
      </c>
      <c r="O46" s="3">
        <f t="shared" si="75"/>
        <v>0</v>
      </c>
      <c r="Q46" s="3">
        <f t="shared" si="76"/>
        <v>0</v>
      </c>
      <c r="R46" s="3">
        <f t="shared" si="77"/>
        <v>0</v>
      </c>
      <c r="S46" s="3">
        <f t="shared" si="78"/>
        <v>0</v>
      </c>
      <c r="T46" s="3">
        <f t="shared" si="79"/>
        <v>0</v>
      </c>
      <c r="V46" s="3">
        <f t="shared" si="80"/>
        <v>0</v>
      </c>
      <c r="W46" s="3">
        <f t="shared" si="81"/>
        <v>0</v>
      </c>
      <c r="X46" s="3">
        <f t="shared" si="82"/>
        <v>0</v>
      </c>
      <c r="Y46" s="3">
        <f t="shared" si="83"/>
        <v>1</v>
      </c>
      <c r="AA46" s="3">
        <f t="shared" si="84"/>
        <v>0</v>
      </c>
      <c r="AB46" s="3">
        <f t="shared" si="85"/>
        <v>1</v>
      </c>
      <c r="AC46" s="3">
        <f t="shared" si="86"/>
        <v>0</v>
      </c>
      <c r="AD46" s="3">
        <f t="shared" si="87"/>
        <v>0</v>
      </c>
      <c r="AF46" s="3">
        <f t="shared" si="88"/>
        <v>1</v>
      </c>
      <c r="AG46" s="3">
        <f t="shared" si="89"/>
        <v>0</v>
      </c>
      <c r="AH46" s="3">
        <f t="shared" si="90"/>
        <v>1</v>
      </c>
      <c r="AI46" s="3">
        <f t="shared" si="91"/>
        <v>0</v>
      </c>
      <c r="AK46" s="3">
        <f t="shared" si="92"/>
        <v>0</v>
      </c>
      <c r="AL46" s="3">
        <f t="shared" si="93"/>
        <v>0</v>
      </c>
      <c r="AM46" s="3">
        <f t="shared" si="94"/>
        <v>0</v>
      </c>
      <c r="AN46" s="3">
        <f t="shared" si="95"/>
        <v>0</v>
      </c>
      <c r="AP46" s="3">
        <f t="shared" si="96"/>
        <v>0</v>
      </c>
      <c r="AQ46" s="3">
        <f t="shared" si="97"/>
        <v>0</v>
      </c>
      <c r="AR46" s="3">
        <f t="shared" si="98"/>
        <v>0</v>
      </c>
      <c r="AS46" s="3">
        <f t="shared" si="99"/>
        <v>0</v>
      </c>
      <c r="AU46" s="3">
        <f t="shared" si="100"/>
        <v>0</v>
      </c>
      <c r="AV46" s="3">
        <f t="shared" si="101"/>
        <v>0</v>
      </c>
      <c r="AW46" s="3">
        <f t="shared" si="102"/>
        <v>0</v>
      </c>
      <c r="AX46" s="3">
        <f t="shared" si="103"/>
        <v>0</v>
      </c>
      <c r="AZ46" s="3">
        <f t="shared" si="104"/>
        <v>0</v>
      </c>
      <c r="BA46" s="3">
        <f t="shared" si="105"/>
        <v>0</v>
      </c>
      <c r="BB46" s="3">
        <f t="shared" si="106"/>
        <v>0</v>
      </c>
      <c r="BC46" s="3">
        <f t="shared" si="107"/>
        <v>1</v>
      </c>
      <c r="BD46" s="3">
        <f t="shared" si="108"/>
        <v>1</v>
      </c>
      <c r="BE46" s="3">
        <f t="shared" si="109"/>
        <v>0</v>
      </c>
      <c r="BF46" s="3">
        <f t="shared" si="110"/>
        <v>0</v>
      </c>
      <c r="BG46" s="3">
        <f t="shared" si="111"/>
        <v>0</v>
      </c>
      <c r="BH46" s="3">
        <f t="shared" si="112"/>
        <v>0</v>
      </c>
      <c r="BI46" s="3">
        <f t="shared" si="113"/>
        <v>1</v>
      </c>
      <c r="BJ46" s="3">
        <f t="shared" si="114"/>
        <v>1</v>
      </c>
      <c r="BK46" s="3">
        <f t="shared" si="115"/>
        <v>1</v>
      </c>
      <c r="BM46" s="15" t="str">
        <f t="shared" si="49"/>
        <v>Droz</v>
      </c>
      <c r="BN46" s="3">
        <f t="shared" si="17"/>
        <v>0</v>
      </c>
      <c r="BO46" s="3">
        <f t="shared" si="18"/>
        <v>0</v>
      </c>
      <c r="BP46" s="3">
        <f t="shared" si="19"/>
        <v>0</v>
      </c>
      <c r="BQ46" s="3">
        <f t="shared" si="20"/>
        <v>1</v>
      </c>
      <c r="BS46" s="3">
        <f t="shared" si="116"/>
        <v>0</v>
      </c>
      <c r="BT46" s="3">
        <f t="shared" si="117"/>
        <v>0</v>
      </c>
      <c r="BU46" s="3">
        <f t="shared" si="118"/>
        <v>0</v>
      </c>
      <c r="BV46" s="3">
        <f t="shared" si="119"/>
        <v>0</v>
      </c>
      <c r="BX46" s="3">
        <f t="shared" si="54"/>
        <v>0</v>
      </c>
      <c r="BY46" s="3" t="str">
        <f t="shared" si="120"/>
        <v>N/A</v>
      </c>
      <c r="BZ46" s="3" t="str">
        <f t="shared" si="121"/>
        <v>N/A</v>
      </c>
      <c r="CA46" s="3" t="str">
        <f t="shared" si="122"/>
        <v>N/A</v>
      </c>
      <c r="CB46" s="3" t="str">
        <f t="shared" si="123"/>
        <v>N/A</v>
      </c>
      <c r="CD46" s="3">
        <f t="shared" si="59"/>
        <v>1</v>
      </c>
      <c r="CE46" s="3">
        <f t="shared" si="124"/>
        <v>7</v>
      </c>
      <c r="CF46" s="3">
        <f t="shared" si="125"/>
        <v>6</v>
      </c>
      <c r="CG46" s="3">
        <f t="shared" si="126"/>
        <v>7</v>
      </c>
      <c r="CH46" s="3">
        <f t="shared" si="127"/>
        <v>5</v>
      </c>
      <c r="CJ46" s="3">
        <f t="shared" si="21"/>
        <v>0</v>
      </c>
      <c r="CK46" s="3" t="str">
        <f t="shared" si="128"/>
        <v>N/A</v>
      </c>
      <c r="CL46" s="3" t="str">
        <f t="shared" si="129"/>
        <v>N/A</v>
      </c>
      <c r="CM46" s="3" t="str">
        <f t="shared" si="130"/>
        <v>N/A</v>
      </c>
      <c r="CN46" s="3" t="str">
        <f t="shared" si="131"/>
        <v>N/A</v>
      </c>
      <c r="CP46" s="3">
        <v>2</v>
      </c>
      <c r="CQ46" s="3">
        <v>3</v>
      </c>
      <c r="CR46" s="3">
        <v>3</v>
      </c>
      <c r="CS46" s="3">
        <v>2</v>
      </c>
      <c r="CU46" s="3">
        <f t="shared" si="68"/>
        <v>0</v>
      </c>
      <c r="CV46" s="3">
        <f t="shared" si="69"/>
        <v>0</v>
      </c>
      <c r="CW46" s="3">
        <f t="shared" si="70"/>
        <v>0</v>
      </c>
      <c r="CX46" s="3">
        <f t="shared" si="71"/>
        <v>0</v>
      </c>
      <c r="CZ46" s="3">
        <v>0</v>
      </c>
      <c r="DA46" s="3">
        <v>1</v>
      </c>
      <c r="DB46" s="3">
        <v>0</v>
      </c>
      <c r="DC46" s="3">
        <v>0</v>
      </c>
    </row>
    <row r="47" spans="1:107">
      <c r="A47" s="3" t="s">
        <v>436</v>
      </c>
      <c r="B47" s="3">
        <v>10</v>
      </c>
      <c r="C47" s="3">
        <v>490</v>
      </c>
      <c r="D47" s="3">
        <v>5</v>
      </c>
      <c r="E47" s="3">
        <v>8</v>
      </c>
      <c r="F47" s="3">
        <v>7</v>
      </c>
      <c r="G47" s="3">
        <v>5</v>
      </c>
      <c r="H47" s="3">
        <v>7</v>
      </c>
      <c r="I47" s="3">
        <v>5</v>
      </c>
      <c r="J47" s="3">
        <v>1</v>
      </c>
      <c r="L47" s="3">
        <f t="shared" si="72"/>
        <v>0</v>
      </c>
      <c r="M47" s="3">
        <f t="shared" si="73"/>
        <v>1</v>
      </c>
      <c r="N47" s="3">
        <f t="shared" si="74"/>
        <v>0</v>
      </c>
      <c r="O47" s="3">
        <f t="shared" si="75"/>
        <v>1</v>
      </c>
      <c r="Q47" s="3">
        <f t="shared" si="76"/>
        <v>0</v>
      </c>
      <c r="R47" s="3">
        <f t="shared" si="77"/>
        <v>0</v>
      </c>
      <c r="S47" s="3">
        <f t="shared" si="78"/>
        <v>0</v>
      </c>
      <c r="T47" s="3">
        <f t="shared" si="79"/>
        <v>0</v>
      </c>
      <c r="V47" s="3">
        <f t="shared" si="80"/>
        <v>0</v>
      </c>
      <c r="W47" s="3">
        <f t="shared" si="81"/>
        <v>0</v>
      </c>
      <c r="X47" s="3">
        <f t="shared" si="82"/>
        <v>0</v>
      </c>
      <c r="Y47" s="3">
        <f t="shared" si="83"/>
        <v>0</v>
      </c>
      <c r="AA47" s="3">
        <f t="shared" si="84"/>
        <v>1</v>
      </c>
      <c r="AB47" s="3">
        <f t="shared" si="85"/>
        <v>0</v>
      </c>
      <c r="AC47" s="3">
        <f t="shared" si="86"/>
        <v>1</v>
      </c>
      <c r="AD47" s="3">
        <f t="shared" si="87"/>
        <v>0</v>
      </c>
      <c r="AF47" s="3">
        <f t="shared" si="88"/>
        <v>0</v>
      </c>
      <c r="AG47" s="3">
        <f t="shared" si="89"/>
        <v>0</v>
      </c>
      <c r="AH47" s="3">
        <f t="shared" si="90"/>
        <v>0</v>
      </c>
      <c r="AI47" s="3">
        <f t="shared" si="91"/>
        <v>0</v>
      </c>
      <c r="AK47" s="3">
        <f t="shared" si="92"/>
        <v>0</v>
      </c>
      <c r="AL47" s="3">
        <f t="shared" si="93"/>
        <v>0</v>
      </c>
      <c r="AM47" s="3">
        <f t="shared" si="94"/>
        <v>0</v>
      </c>
      <c r="AN47" s="3">
        <f t="shared" si="95"/>
        <v>0</v>
      </c>
      <c r="AP47" s="3">
        <f t="shared" si="96"/>
        <v>0</v>
      </c>
      <c r="AQ47" s="3">
        <f t="shared" si="97"/>
        <v>0</v>
      </c>
      <c r="AR47" s="3">
        <f t="shared" si="98"/>
        <v>0</v>
      </c>
      <c r="AS47" s="3">
        <f t="shared" si="99"/>
        <v>0</v>
      </c>
      <c r="AU47" s="3">
        <f t="shared" si="100"/>
        <v>0</v>
      </c>
      <c r="AV47" s="3">
        <f t="shared" si="101"/>
        <v>0</v>
      </c>
      <c r="AW47" s="3">
        <f t="shared" si="102"/>
        <v>0</v>
      </c>
      <c r="AX47" s="3">
        <f t="shared" si="103"/>
        <v>0</v>
      </c>
      <c r="AZ47" s="3">
        <f t="shared" si="104"/>
        <v>0</v>
      </c>
      <c r="BA47" s="3">
        <f t="shared" si="105"/>
        <v>0</v>
      </c>
      <c r="BB47" s="3">
        <f t="shared" si="106"/>
        <v>0</v>
      </c>
      <c r="BC47" s="3">
        <f t="shared" si="107"/>
        <v>1</v>
      </c>
      <c r="BD47" s="3">
        <f t="shared" si="108"/>
        <v>1</v>
      </c>
      <c r="BE47" s="3">
        <f t="shared" si="109"/>
        <v>0</v>
      </c>
      <c r="BF47" s="3">
        <f t="shared" si="110"/>
        <v>0</v>
      </c>
      <c r="BG47" s="3">
        <f t="shared" si="111"/>
        <v>0</v>
      </c>
      <c r="BH47" s="3">
        <f t="shared" si="112"/>
        <v>0</v>
      </c>
      <c r="BI47" s="3">
        <f t="shared" si="113"/>
        <v>1</v>
      </c>
      <c r="BJ47" s="3">
        <f t="shared" si="114"/>
        <v>0</v>
      </c>
      <c r="BK47" s="3">
        <f t="shared" si="115"/>
        <v>1</v>
      </c>
      <c r="BM47" s="15">
        <f t="shared" si="49"/>
        <v>0</v>
      </c>
      <c r="BN47" s="3">
        <f t="shared" si="17"/>
        <v>0</v>
      </c>
      <c r="BO47" s="3">
        <f t="shared" si="18"/>
        <v>0</v>
      </c>
      <c r="BP47" s="3">
        <f t="shared" si="19"/>
        <v>0</v>
      </c>
      <c r="BQ47" s="3">
        <f t="shared" si="20"/>
        <v>0</v>
      </c>
      <c r="BS47" s="3">
        <f t="shared" si="116"/>
        <v>0</v>
      </c>
      <c r="BT47" s="3">
        <f t="shared" si="117"/>
        <v>0</v>
      </c>
      <c r="BU47" s="3">
        <f t="shared" si="118"/>
        <v>0</v>
      </c>
      <c r="BV47" s="3">
        <f t="shared" si="119"/>
        <v>0</v>
      </c>
      <c r="BX47" s="3">
        <f t="shared" si="54"/>
        <v>0</v>
      </c>
      <c r="BY47" s="3" t="str">
        <f t="shared" si="120"/>
        <v>N/A</v>
      </c>
      <c r="BZ47" s="3" t="str">
        <f t="shared" si="121"/>
        <v>N/A</v>
      </c>
      <c r="CA47" s="3" t="str">
        <f t="shared" si="122"/>
        <v>N/A</v>
      </c>
      <c r="CB47" s="3" t="str">
        <f t="shared" si="123"/>
        <v>N/A</v>
      </c>
      <c r="CD47" s="3">
        <f t="shared" si="59"/>
        <v>0</v>
      </c>
      <c r="CE47" s="3" t="str">
        <f t="shared" si="124"/>
        <v>N/A</v>
      </c>
      <c r="CF47" s="3" t="str">
        <f t="shared" si="125"/>
        <v>N/A</v>
      </c>
      <c r="CG47" s="3" t="str">
        <f t="shared" si="126"/>
        <v>N/A</v>
      </c>
      <c r="CH47" s="3" t="str">
        <f t="shared" si="127"/>
        <v>N/A</v>
      </c>
      <c r="CJ47" s="3">
        <f t="shared" si="21"/>
        <v>1</v>
      </c>
      <c r="CK47" s="3">
        <f t="shared" si="128"/>
        <v>7</v>
      </c>
      <c r="CL47" s="3">
        <f t="shared" si="129"/>
        <v>5</v>
      </c>
      <c r="CM47" s="3">
        <f t="shared" si="130"/>
        <v>7</v>
      </c>
      <c r="CN47" s="3">
        <f t="shared" si="131"/>
        <v>5</v>
      </c>
      <c r="CP47" s="3">
        <v>1</v>
      </c>
      <c r="CQ47" s="3">
        <v>2</v>
      </c>
      <c r="CR47" s="3">
        <v>2</v>
      </c>
      <c r="CS47" s="3">
        <v>1</v>
      </c>
      <c r="CU47" s="3">
        <f t="shared" si="68"/>
        <v>0</v>
      </c>
      <c r="CV47" s="3">
        <f t="shared" si="69"/>
        <v>1</v>
      </c>
      <c r="CW47" s="3">
        <f t="shared" si="70"/>
        <v>0</v>
      </c>
      <c r="CX47" s="3">
        <f t="shared" si="71"/>
        <v>0</v>
      </c>
      <c r="CZ47" s="3">
        <v>0</v>
      </c>
      <c r="DA47" s="3">
        <v>0</v>
      </c>
      <c r="DB47" s="3">
        <v>0</v>
      </c>
      <c r="DC47" s="3">
        <v>0</v>
      </c>
    </row>
    <row r="48" spans="1:107">
      <c r="A48" s="3" t="s">
        <v>436</v>
      </c>
      <c r="B48" s="3">
        <v>11</v>
      </c>
      <c r="C48" s="3">
        <v>325</v>
      </c>
      <c r="D48" s="3">
        <v>4</v>
      </c>
      <c r="E48" s="3">
        <v>18</v>
      </c>
      <c r="F48" s="3">
        <v>5</v>
      </c>
      <c r="G48" s="3">
        <v>5</v>
      </c>
      <c r="H48" s="3">
        <v>5</v>
      </c>
      <c r="I48" s="3">
        <v>5</v>
      </c>
      <c r="J48" s="3">
        <v>1</v>
      </c>
      <c r="L48" s="3">
        <f t="shared" si="72"/>
        <v>0</v>
      </c>
      <c r="M48" s="3">
        <f t="shared" si="73"/>
        <v>0</v>
      </c>
      <c r="N48" s="3">
        <f t="shared" si="74"/>
        <v>0</v>
      </c>
      <c r="O48" s="3">
        <f t="shared" si="75"/>
        <v>0</v>
      </c>
      <c r="Q48" s="3">
        <f t="shared" si="76"/>
        <v>0</v>
      </c>
      <c r="R48" s="3">
        <f t="shared" si="77"/>
        <v>0</v>
      </c>
      <c r="S48" s="3">
        <f t="shared" si="78"/>
        <v>0</v>
      </c>
      <c r="T48" s="3">
        <f t="shared" si="79"/>
        <v>0</v>
      </c>
      <c r="V48" s="3">
        <f t="shared" si="80"/>
        <v>1</v>
      </c>
      <c r="W48" s="3">
        <f t="shared" si="81"/>
        <v>1</v>
      </c>
      <c r="X48" s="3">
        <f t="shared" si="82"/>
        <v>1</v>
      </c>
      <c r="Y48" s="3">
        <f t="shared" si="83"/>
        <v>1</v>
      </c>
      <c r="AA48" s="3">
        <f t="shared" si="84"/>
        <v>0</v>
      </c>
      <c r="AB48" s="3">
        <f t="shared" si="85"/>
        <v>0</v>
      </c>
      <c r="AC48" s="3">
        <f t="shared" si="86"/>
        <v>0</v>
      </c>
      <c r="AD48" s="3">
        <f t="shared" si="87"/>
        <v>0</v>
      </c>
      <c r="AF48" s="3">
        <f t="shared" si="88"/>
        <v>0</v>
      </c>
      <c r="AG48" s="3">
        <f t="shared" si="89"/>
        <v>0</v>
      </c>
      <c r="AH48" s="3">
        <f t="shared" si="90"/>
        <v>0</v>
      </c>
      <c r="AI48" s="3">
        <f t="shared" si="91"/>
        <v>0</v>
      </c>
      <c r="AK48" s="3">
        <f t="shared" si="92"/>
        <v>0</v>
      </c>
      <c r="AL48" s="3">
        <f t="shared" si="93"/>
        <v>0</v>
      </c>
      <c r="AM48" s="3">
        <f t="shared" si="94"/>
        <v>0</v>
      </c>
      <c r="AN48" s="3">
        <f t="shared" si="95"/>
        <v>0</v>
      </c>
      <c r="AP48" s="3">
        <f t="shared" si="96"/>
        <v>0</v>
      </c>
      <c r="AQ48" s="3">
        <f t="shared" si="97"/>
        <v>0</v>
      </c>
      <c r="AR48" s="3">
        <f t="shared" si="98"/>
        <v>0</v>
      </c>
      <c r="AS48" s="3">
        <f t="shared" si="99"/>
        <v>0</v>
      </c>
      <c r="AU48" s="3">
        <f t="shared" si="100"/>
        <v>0</v>
      </c>
      <c r="AV48" s="3">
        <f t="shared" si="101"/>
        <v>0</v>
      </c>
      <c r="AW48" s="3">
        <f t="shared" si="102"/>
        <v>0</v>
      </c>
      <c r="AX48" s="3">
        <f t="shared" si="103"/>
        <v>0</v>
      </c>
      <c r="AZ48" s="3">
        <f t="shared" si="104"/>
        <v>0</v>
      </c>
      <c r="BA48" s="3">
        <f t="shared" si="105"/>
        <v>0</v>
      </c>
      <c r="BB48" s="3">
        <f t="shared" si="106"/>
        <v>0</v>
      </c>
      <c r="BC48" s="3">
        <f t="shared" si="107"/>
        <v>0</v>
      </c>
      <c r="BD48" s="3">
        <f t="shared" si="108"/>
        <v>0</v>
      </c>
      <c r="BE48" s="3">
        <f t="shared" si="109"/>
        <v>0</v>
      </c>
      <c r="BF48" s="3">
        <f t="shared" si="110"/>
        <v>0</v>
      </c>
      <c r="BG48" s="3">
        <f t="shared" si="111"/>
        <v>0</v>
      </c>
      <c r="BH48" s="3">
        <f t="shared" si="112"/>
        <v>0</v>
      </c>
      <c r="BI48" s="3">
        <f t="shared" si="113"/>
        <v>0</v>
      </c>
      <c r="BJ48" s="3">
        <f t="shared" si="114"/>
        <v>0</v>
      </c>
      <c r="BK48" s="3">
        <f t="shared" si="115"/>
        <v>0</v>
      </c>
      <c r="BM48" s="15">
        <f t="shared" si="49"/>
        <v>0</v>
      </c>
      <c r="BN48" s="3">
        <f t="shared" si="17"/>
        <v>0</v>
      </c>
      <c r="BO48" s="3">
        <f t="shared" si="18"/>
        <v>0</v>
      </c>
      <c r="BP48" s="3">
        <f t="shared" si="19"/>
        <v>0</v>
      </c>
      <c r="BQ48" s="3">
        <f t="shared" si="20"/>
        <v>0</v>
      </c>
      <c r="BS48" s="3">
        <f t="shared" si="116"/>
        <v>0</v>
      </c>
      <c r="BT48" s="3">
        <f t="shared" si="117"/>
        <v>0</v>
      </c>
      <c r="BU48" s="3">
        <f t="shared" si="118"/>
        <v>0</v>
      </c>
      <c r="BV48" s="3">
        <f t="shared" si="119"/>
        <v>0</v>
      </c>
      <c r="BX48" s="3">
        <f t="shared" si="54"/>
        <v>0</v>
      </c>
      <c r="BY48" s="3" t="str">
        <f t="shared" si="120"/>
        <v>N/A</v>
      </c>
      <c r="BZ48" s="3" t="str">
        <f t="shared" si="121"/>
        <v>N/A</v>
      </c>
      <c r="CA48" s="3" t="str">
        <f t="shared" si="122"/>
        <v>N/A</v>
      </c>
      <c r="CB48" s="3" t="str">
        <f t="shared" si="123"/>
        <v>N/A</v>
      </c>
      <c r="CD48" s="3">
        <f t="shared" si="59"/>
        <v>1</v>
      </c>
      <c r="CE48" s="3">
        <f t="shared" si="124"/>
        <v>5</v>
      </c>
      <c r="CF48" s="3">
        <f t="shared" si="125"/>
        <v>5</v>
      </c>
      <c r="CG48" s="3">
        <f t="shared" si="126"/>
        <v>5</v>
      </c>
      <c r="CH48" s="3">
        <f t="shared" si="127"/>
        <v>5</v>
      </c>
      <c r="CJ48" s="3">
        <f t="shared" si="21"/>
        <v>0</v>
      </c>
      <c r="CK48" s="3" t="str">
        <f t="shared" si="128"/>
        <v>N/A</v>
      </c>
      <c r="CL48" s="3" t="str">
        <f t="shared" si="129"/>
        <v>N/A</v>
      </c>
      <c r="CM48" s="3" t="str">
        <f t="shared" si="130"/>
        <v>N/A</v>
      </c>
      <c r="CN48" s="3" t="str">
        <f t="shared" si="131"/>
        <v>N/A</v>
      </c>
      <c r="CP48" s="3">
        <v>1</v>
      </c>
      <c r="CQ48" s="3">
        <v>3</v>
      </c>
      <c r="CR48" s="3">
        <v>1</v>
      </c>
      <c r="CS48" s="3">
        <v>3</v>
      </c>
      <c r="CU48" s="3">
        <f t="shared" si="68"/>
        <v>0</v>
      </c>
      <c r="CV48" s="3">
        <f t="shared" si="69"/>
        <v>1</v>
      </c>
      <c r="CW48" s="3">
        <f t="shared" si="70"/>
        <v>0</v>
      </c>
      <c r="CX48" s="3">
        <f t="shared" si="71"/>
        <v>1</v>
      </c>
      <c r="CZ48" s="3">
        <v>0</v>
      </c>
      <c r="DA48" s="3">
        <v>0</v>
      </c>
      <c r="DB48" s="3">
        <v>0</v>
      </c>
      <c r="DC48" s="3">
        <v>1</v>
      </c>
    </row>
    <row r="49" spans="1:107">
      <c r="A49" s="3" t="s">
        <v>436</v>
      </c>
      <c r="B49" s="3">
        <v>12</v>
      </c>
      <c r="C49" s="3">
        <v>167</v>
      </c>
      <c r="D49" s="3">
        <v>3</v>
      </c>
      <c r="E49" s="3">
        <v>10</v>
      </c>
      <c r="F49" s="3">
        <v>4</v>
      </c>
      <c r="G49" s="3">
        <v>2</v>
      </c>
      <c r="H49" s="3">
        <v>3</v>
      </c>
      <c r="I49" s="3">
        <v>3</v>
      </c>
      <c r="J49" s="3">
        <v>1</v>
      </c>
      <c r="L49" s="3">
        <f t="shared" si="72"/>
        <v>0</v>
      </c>
      <c r="M49" s="3">
        <f t="shared" si="73"/>
        <v>0</v>
      </c>
      <c r="N49" s="3">
        <f t="shared" si="74"/>
        <v>1</v>
      </c>
      <c r="O49" s="3">
        <f t="shared" si="75"/>
        <v>1</v>
      </c>
      <c r="Q49" s="3">
        <f t="shared" si="76"/>
        <v>0</v>
      </c>
      <c r="R49" s="3">
        <f t="shared" si="77"/>
        <v>1</v>
      </c>
      <c r="S49" s="3">
        <f t="shared" si="78"/>
        <v>0</v>
      </c>
      <c r="T49" s="3">
        <f t="shared" si="79"/>
        <v>0</v>
      </c>
      <c r="V49" s="3">
        <f t="shared" si="80"/>
        <v>1</v>
      </c>
      <c r="W49" s="3">
        <f t="shared" si="81"/>
        <v>0</v>
      </c>
      <c r="X49" s="3">
        <f t="shared" si="82"/>
        <v>0</v>
      </c>
      <c r="Y49" s="3">
        <f t="shared" si="83"/>
        <v>0</v>
      </c>
      <c r="AA49" s="3">
        <f t="shared" si="84"/>
        <v>0</v>
      </c>
      <c r="AB49" s="3">
        <f t="shared" si="85"/>
        <v>0</v>
      </c>
      <c r="AC49" s="3">
        <f t="shared" si="86"/>
        <v>0</v>
      </c>
      <c r="AD49" s="3">
        <f t="shared" si="87"/>
        <v>0</v>
      </c>
      <c r="AF49" s="3">
        <f t="shared" si="88"/>
        <v>0</v>
      </c>
      <c r="AG49" s="3">
        <f t="shared" si="89"/>
        <v>0</v>
      </c>
      <c r="AH49" s="3">
        <f t="shared" si="90"/>
        <v>0</v>
      </c>
      <c r="AI49" s="3">
        <f t="shared" si="91"/>
        <v>0</v>
      </c>
      <c r="AK49" s="3">
        <f t="shared" si="92"/>
        <v>0</v>
      </c>
      <c r="AL49" s="3">
        <f t="shared" si="93"/>
        <v>0</v>
      </c>
      <c r="AM49" s="3">
        <f t="shared" si="94"/>
        <v>0</v>
      </c>
      <c r="AN49" s="3">
        <f t="shared" si="95"/>
        <v>0</v>
      </c>
      <c r="AP49" s="3">
        <f t="shared" si="96"/>
        <v>0</v>
      </c>
      <c r="AQ49" s="3">
        <f t="shared" si="97"/>
        <v>0</v>
      </c>
      <c r="AR49" s="3">
        <f t="shared" si="98"/>
        <v>0</v>
      </c>
      <c r="AS49" s="3">
        <f t="shared" si="99"/>
        <v>0</v>
      </c>
      <c r="AU49" s="3">
        <f t="shared" si="100"/>
        <v>0</v>
      </c>
      <c r="AV49" s="3">
        <f t="shared" si="101"/>
        <v>0</v>
      </c>
      <c r="AW49" s="3">
        <f t="shared" si="102"/>
        <v>0</v>
      </c>
      <c r="AX49" s="3">
        <f t="shared" si="103"/>
        <v>0</v>
      </c>
      <c r="AZ49" s="3">
        <f t="shared" si="104"/>
        <v>0</v>
      </c>
      <c r="BA49" s="3">
        <f t="shared" si="105"/>
        <v>0</v>
      </c>
      <c r="BB49" s="3">
        <f t="shared" si="106"/>
        <v>0</v>
      </c>
      <c r="BC49" s="3">
        <f t="shared" si="107"/>
        <v>1</v>
      </c>
      <c r="BD49" s="3">
        <f t="shared" si="108"/>
        <v>1</v>
      </c>
      <c r="BE49" s="3">
        <f t="shared" si="109"/>
        <v>1</v>
      </c>
      <c r="BF49" s="3">
        <f t="shared" si="110"/>
        <v>1</v>
      </c>
      <c r="BG49" s="3">
        <f t="shared" si="111"/>
        <v>0</v>
      </c>
      <c r="BH49" s="3">
        <f t="shared" si="112"/>
        <v>0</v>
      </c>
      <c r="BI49" s="3">
        <f t="shared" si="113"/>
        <v>1</v>
      </c>
      <c r="BJ49" s="3">
        <f t="shared" si="114"/>
        <v>0</v>
      </c>
      <c r="BK49" s="3">
        <f t="shared" si="115"/>
        <v>0</v>
      </c>
      <c r="BM49" s="15" t="str">
        <f t="shared" si="49"/>
        <v>Scott</v>
      </c>
      <c r="BN49" s="3">
        <f t="shared" si="17"/>
        <v>0</v>
      </c>
      <c r="BO49" s="3">
        <f t="shared" si="18"/>
        <v>1</v>
      </c>
      <c r="BP49" s="3">
        <f t="shared" si="19"/>
        <v>0</v>
      </c>
      <c r="BQ49" s="3">
        <f t="shared" si="20"/>
        <v>0</v>
      </c>
      <c r="BS49" s="3">
        <f t="shared" si="116"/>
        <v>0</v>
      </c>
      <c r="BT49" s="3">
        <f t="shared" si="117"/>
        <v>0</v>
      </c>
      <c r="BU49" s="3">
        <f t="shared" si="118"/>
        <v>0</v>
      </c>
      <c r="BV49" s="3">
        <f t="shared" si="119"/>
        <v>0</v>
      </c>
      <c r="BX49" s="3">
        <f t="shared" si="54"/>
        <v>1</v>
      </c>
      <c r="BY49" s="3">
        <f t="shared" si="120"/>
        <v>4</v>
      </c>
      <c r="BZ49" s="3">
        <f t="shared" si="121"/>
        <v>2</v>
      </c>
      <c r="CA49" s="3">
        <f t="shared" si="122"/>
        <v>3</v>
      </c>
      <c r="CB49" s="3">
        <f t="shared" si="123"/>
        <v>3</v>
      </c>
      <c r="CD49" s="3">
        <f t="shared" si="59"/>
        <v>0</v>
      </c>
      <c r="CE49" s="3" t="str">
        <f t="shared" si="124"/>
        <v>N/A</v>
      </c>
      <c r="CF49" s="3" t="str">
        <f t="shared" si="125"/>
        <v>N/A</v>
      </c>
      <c r="CG49" s="3" t="str">
        <f t="shared" si="126"/>
        <v>N/A</v>
      </c>
      <c r="CH49" s="3" t="str">
        <f t="shared" si="127"/>
        <v>N/A</v>
      </c>
      <c r="CJ49" s="3">
        <f t="shared" si="21"/>
        <v>0</v>
      </c>
      <c r="CK49" s="3" t="str">
        <f t="shared" si="128"/>
        <v>N/A</v>
      </c>
      <c r="CL49" s="3" t="str">
        <f t="shared" si="129"/>
        <v>N/A</v>
      </c>
      <c r="CM49" s="3" t="str">
        <f t="shared" si="130"/>
        <v>N/A</v>
      </c>
      <c r="CN49" s="3" t="str">
        <f t="shared" si="131"/>
        <v>N/A</v>
      </c>
      <c r="CP49" s="3">
        <v>1</v>
      </c>
      <c r="CQ49" s="3">
        <v>1</v>
      </c>
      <c r="CR49" s="3">
        <v>1</v>
      </c>
      <c r="CS49" s="3">
        <v>2</v>
      </c>
      <c r="CU49" s="3">
        <f t="shared" si="68"/>
        <v>0</v>
      </c>
      <c r="CV49" s="3">
        <f t="shared" si="69"/>
        <v>1</v>
      </c>
      <c r="CW49" s="3">
        <f t="shared" si="70"/>
        <v>0</v>
      </c>
      <c r="CX49" s="3">
        <f t="shared" si="71"/>
        <v>1</v>
      </c>
      <c r="CZ49" s="3">
        <v>0</v>
      </c>
      <c r="DA49" s="3">
        <v>0</v>
      </c>
      <c r="DB49" s="3">
        <v>0</v>
      </c>
      <c r="DC49" s="3">
        <v>0</v>
      </c>
    </row>
    <row r="50" spans="1:107">
      <c r="A50" s="3" t="s">
        <v>436</v>
      </c>
      <c r="B50" s="3">
        <v>13</v>
      </c>
      <c r="C50" s="3">
        <v>487</v>
      </c>
      <c r="D50" s="3">
        <v>5</v>
      </c>
      <c r="E50" s="3">
        <v>12</v>
      </c>
      <c r="F50" s="3">
        <v>5</v>
      </c>
      <c r="G50" s="3">
        <v>7</v>
      </c>
      <c r="H50" s="3">
        <v>7</v>
      </c>
      <c r="I50" s="3">
        <v>6</v>
      </c>
      <c r="J50" s="3">
        <v>1</v>
      </c>
      <c r="L50" s="3">
        <f t="shared" si="72"/>
        <v>1</v>
      </c>
      <c r="M50" s="3">
        <f t="shared" si="73"/>
        <v>0</v>
      </c>
      <c r="N50" s="3">
        <f t="shared" si="74"/>
        <v>0</v>
      </c>
      <c r="O50" s="3">
        <f t="shared" si="75"/>
        <v>0</v>
      </c>
      <c r="Q50" s="3">
        <f t="shared" si="76"/>
        <v>0</v>
      </c>
      <c r="R50" s="3">
        <f t="shared" si="77"/>
        <v>0</v>
      </c>
      <c r="S50" s="3">
        <f t="shared" si="78"/>
        <v>0</v>
      </c>
      <c r="T50" s="3">
        <f t="shared" si="79"/>
        <v>0</v>
      </c>
      <c r="V50" s="3">
        <f t="shared" si="80"/>
        <v>0</v>
      </c>
      <c r="W50" s="3">
        <f t="shared" si="81"/>
        <v>0</v>
      </c>
      <c r="X50" s="3">
        <f t="shared" si="82"/>
        <v>0</v>
      </c>
      <c r="Y50" s="3">
        <f t="shared" si="83"/>
        <v>1</v>
      </c>
      <c r="AA50" s="3">
        <f t="shared" si="84"/>
        <v>0</v>
      </c>
      <c r="AB50" s="3">
        <f t="shared" si="85"/>
        <v>1</v>
      </c>
      <c r="AC50" s="3">
        <f t="shared" si="86"/>
        <v>1</v>
      </c>
      <c r="AD50" s="3">
        <f t="shared" si="87"/>
        <v>0</v>
      </c>
      <c r="AF50" s="3">
        <f t="shared" si="88"/>
        <v>0</v>
      </c>
      <c r="AG50" s="3">
        <f t="shared" si="89"/>
        <v>0</v>
      </c>
      <c r="AH50" s="3">
        <f t="shared" si="90"/>
        <v>0</v>
      </c>
      <c r="AI50" s="3">
        <f t="shared" si="91"/>
        <v>0</v>
      </c>
      <c r="AK50" s="3">
        <f t="shared" si="92"/>
        <v>0</v>
      </c>
      <c r="AL50" s="3">
        <f t="shared" si="93"/>
        <v>0</v>
      </c>
      <c r="AM50" s="3">
        <f t="shared" si="94"/>
        <v>0</v>
      </c>
      <c r="AN50" s="3">
        <f t="shared" si="95"/>
        <v>0</v>
      </c>
      <c r="AP50" s="3">
        <f t="shared" si="96"/>
        <v>0</v>
      </c>
      <c r="AQ50" s="3">
        <f t="shared" si="97"/>
        <v>0</v>
      </c>
      <c r="AR50" s="3">
        <f t="shared" si="98"/>
        <v>0</v>
      </c>
      <c r="AS50" s="3">
        <f t="shared" si="99"/>
        <v>0</v>
      </c>
      <c r="AU50" s="3">
        <f t="shared" si="100"/>
        <v>0</v>
      </c>
      <c r="AV50" s="3">
        <f t="shared" si="101"/>
        <v>0</v>
      </c>
      <c r="AW50" s="3">
        <f t="shared" si="102"/>
        <v>0</v>
      </c>
      <c r="AX50" s="3">
        <f t="shared" si="103"/>
        <v>0</v>
      </c>
      <c r="AZ50" s="3">
        <f t="shared" si="104"/>
        <v>1</v>
      </c>
      <c r="BA50" s="3">
        <f t="shared" si="105"/>
        <v>1</v>
      </c>
      <c r="BB50" s="3">
        <f t="shared" si="106"/>
        <v>1</v>
      </c>
      <c r="BC50" s="3">
        <f t="shared" si="107"/>
        <v>0</v>
      </c>
      <c r="BD50" s="3">
        <f t="shared" si="108"/>
        <v>0</v>
      </c>
      <c r="BE50" s="3">
        <f t="shared" si="109"/>
        <v>0</v>
      </c>
      <c r="BF50" s="3">
        <f t="shared" si="110"/>
        <v>0</v>
      </c>
      <c r="BG50" s="3">
        <f t="shared" si="111"/>
        <v>0</v>
      </c>
      <c r="BH50" s="3">
        <f t="shared" si="112"/>
        <v>0</v>
      </c>
      <c r="BI50" s="3">
        <f t="shared" si="113"/>
        <v>0</v>
      </c>
      <c r="BJ50" s="3">
        <f t="shared" si="114"/>
        <v>1</v>
      </c>
      <c r="BK50" s="3">
        <f t="shared" si="115"/>
        <v>1</v>
      </c>
      <c r="BM50" s="15" t="str">
        <f t="shared" si="49"/>
        <v>Paul</v>
      </c>
      <c r="BN50" s="3">
        <f t="shared" si="17"/>
        <v>1</v>
      </c>
      <c r="BO50" s="3">
        <f t="shared" si="18"/>
        <v>0</v>
      </c>
      <c r="BP50" s="3">
        <f t="shared" si="19"/>
        <v>0</v>
      </c>
      <c r="BQ50" s="3">
        <f t="shared" si="20"/>
        <v>0</v>
      </c>
      <c r="BS50" s="3">
        <f t="shared" si="116"/>
        <v>0</v>
      </c>
      <c r="BT50" s="3">
        <f t="shared" si="117"/>
        <v>0</v>
      </c>
      <c r="BU50" s="3">
        <f t="shared" si="118"/>
        <v>0</v>
      </c>
      <c r="BV50" s="3">
        <f t="shared" si="119"/>
        <v>0</v>
      </c>
      <c r="BX50" s="3">
        <f t="shared" si="54"/>
        <v>0</v>
      </c>
      <c r="BY50" s="3" t="str">
        <f t="shared" si="120"/>
        <v>N/A</v>
      </c>
      <c r="BZ50" s="3" t="str">
        <f t="shared" si="121"/>
        <v>N/A</v>
      </c>
      <c r="CA50" s="3" t="str">
        <f t="shared" si="122"/>
        <v>N/A</v>
      </c>
      <c r="CB50" s="3" t="str">
        <f t="shared" si="123"/>
        <v>N/A</v>
      </c>
      <c r="CD50" s="3">
        <f t="shared" si="59"/>
        <v>0</v>
      </c>
      <c r="CE50" s="3" t="str">
        <f t="shared" si="124"/>
        <v>N/A</v>
      </c>
      <c r="CF50" s="3" t="str">
        <f t="shared" si="125"/>
        <v>N/A</v>
      </c>
      <c r="CG50" s="3" t="str">
        <f t="shared" si="126"/>
        <v>N/A</v>
      </c>
      <c r="CH50" s="3" t="str">
        <f t="shared" si="127"/>
        <v>N/A</v>
      </c>
      <c r="CJ50" s="3">
        <f t="shared" si="21"/>
        <v>1</v>
      </c>
      <c r="CK50" s="3">
        <f t="shared" si="128"/>
        <v>5</v>
      </c>
      <c r="CL50" s="3">
        <f t="shared" si="129"/>
        <v>7</v>
      </c>
      <c r="CM50" s="3">
        <f t="shared" si="130"/>
        <v>7</v>
      </c>
      <c r="CN50" s="3">
        <f t="shared" si="131"/>
        <v>6</v>
      </c>
      <c r="CP50" s="3">
        <v>1</v>
      </c>
      <c r="CQ50" s="3">
        <v>3</v>
      </c>
      <c r="CR50" s="3">
        <v>2</v>
      </c>
      <c r="CS50" s="3">
        <v>1</v>
      </c>
      <c r="CU50" s="3">
        <f t="shared" si="68"/>
        <v>0</v>
      </c>
      <c r="CV50" s="3">
        <f t="shared" si="69"/>
        <v>0</v>
      </c>
      <c r="CW50" s="3">
        <f t="shared" si="70"/>
        <v>0</v>
      </c>
      <c r="CX50" s="3">
        <f t="shared" si="71"/>
        <v>0</v>
      </c>
      <c r="CZ50" s="3">
        <v>1</v>
      </c>
      <c r="DA50" s="3">
        <v>1</v>
      </c>
      <c r="DB50" s="3">
        <v>0</v>
      </c>
      <c r="DC50" s="3">
        <v>0</v>
      </c>
    </row>
    <row r="51" spans="1:107">
      <c r="A51" s="3" t="s">
        <v>436</v>
      </c>
      <c r="B51" s="3">
        <v>14</v>
      </c>
      <c r="C51" s="3">
        <v>438</v>
      </c>
      <c r="D51" s="3">
        <v>4</v>
      </c>
      <c r="E51" s="3">
        <v>2</v>
      </c>
      <c r="F51" s="3">
        <v>6</v>
      </c>
      <c r="G51" s="3">
        <v>8</v>
      </c>
      <c r="H51" s="3">
        <v>7</v>
      </c>
      <c r="I51" s="3">
        <v>7</v>
      </c>
      <c r="J51" s="3">
        <v>1</v>
      </c>
      <c r="L51" s="3">
        <f t="shared" si="72"/>
        <v>0</v>
      </c>
      <c r="M51" s="3">
        <f t="shared" si="73"/>
        <v>0</v>
      </c>
      <c r="N51" s="3">
        <f t="shared" si="74"/>
        <v>0</v>
      </c>
      <c r="O51" s="3">
        <f t="shared" si="75"/>
        <v>0</v>
      </c>
      <c r="Q51" s="3">
        <f t="shared" si="76"/>
        <v>0</v>
      </c>
      <c r="R51" s="3">
        <f t="shared" si="77"/>
        <v>0</v>
      </c>
      <c r="S51" s="3">
        <f t="shared" si="78"/>
        <v>0</v>
      </c>
      <c r="T51" s="3">
        <f t="shared" si="79"/>
        <v>0</v>
      </c>
      <c r="V51" s="3">
        <f t="shared" si="80"/>
        <v>0</v>
      </c>
      <c r="W51" s="3">
        <f t="shared" si="81"/>
        <v>0</v>
      </c>
      <c r="X51" s="3">
        <f t="shared" si="82"/>
        <v>0</v>
      </c>
      <c r="Y51" s="3">
        <f t="shared" si="83"/>
        <v>0</v>
      </c>
      <c r="AA51" s="3">
        <f t="shared" si="84"/>
        <v>1</v>
      </c>
      <c r="AB51" s="3">
        <f t="shared" si="85"/>
        <v>0</v>
      </c>
      <c r="AC51" s="3">
        <f t="shared" si="86"/>
        <v>0</v>
      </c>
      <c r="AD51" s="3">
        <f t="shared" si="87"/>
        <v>0</v>
      </c>
      <c r="AF51" s="3">
        <f t="shared" si="88"/>
        <v>0</v>
      </c>
      <c r="AG51" s="3">
        <f t="shared" si="89"/>
        <v>0</v>
      </c>
      <c r="AH51" s="3">
        <f t="shared" si="90"/>
        <v>1</v>
      </c>
      <c r="AI51" s="3">
        <f t="shared" si="91"/>
        <v>1</v>
      </c>
      <c r="AK51" s="3">
        <f t="shared" si="92"/>
        <v>0</v>
      </c>
      <c r="AL51" s="3">
        <f t="shared" si="93"/>
        <v>1</v>
      </c>
      <c r="AM51" s="3">
        <f t="shared" si="94"/>
        <v>0</v>
      </c>
      <c r="AN51" s="3">
        <f t="shared" si="95"/>
        <v>0</v>
      </c>
      <c r="AP51" s="3">
        <f t="shared" si="96"/>
        <v>0</v>
      </c>
      <c r="AQ51" s="3">
        <f t="shared" si="97"/>
        <v>0</v>
      </c>
      <c r="AR51" s="3">
        <f t="shared" si="98"/>
        <v>0</v>
      </c>
      <c r="AS51" s="3">
        <f t="shared" si="99"/>
        <v>0</v>
      </c>
      <c r="AU51" s="3">
        <f t="shared" si="100"/>
        <v>0</v>
      </c>
      <c r="AV51" s="3">
        <f t="shared" si="101"/>
        <v>0</v>
      </c>
      <c r="AW51" s="3">
        <f t="shared" si="102"/>
        <v>0</v>
      </c>
      <c r="AX51" s="3">
        <f t="shared" si="103"/>
        <v>0</v>
      </c>
      <c r="AZ51" s="3">
        <f t="shared" si="104"/>
        <v>1</v>
      </c>
      <c r="BA51" s="3">
        <f t="shared" si="105"/>
        <v>1</v>
      </c>
      <c r="BB51" s="3">
        <f t="shared" si="106"/>
        <v>1</v>
      </c>
      <c r="BC51" s="3">
        <f t="shared" si="107"/>
        <v>0</v>
      </c>
      <c r="BD51" s="3">
        <f t="shared" si="108"/>
        <v>0</v>
      </c>
      <c r="BE51" s="3">
        <f t="shared" si="109"/>
        <v>0</v>
      </c>
      <c r="BF51" s="3">
        <f t="shared" si="110"/>
        <v>0</v>
      </c>
      <c r="BG51" s="3">
        <f t="shared" si="111"/>
        <v>1</v>
      </c>
      <c r="BH51" s="3">
        <f t="shared" si="112"/>
        <v>0</v>
      </c>
      <c r="BI51" s="3">
        <f t="shared" si="113"/>
        <v>0</v>
      </c>
      <c r="BJ51" s="3">
        <f t="shared" si="114"/>
        <v>1</v>
      </c>
      <c r="BK51" s="3">
        <f t="shared" si="115"/>
        <v>0</v>
      </c>
      <c r="BM51" s="15" t="str">
        <f t="shared" si="49"/>
        <v>Paul</v>
      </c>
      <c r="BN51" s="3">
        <f t="shared" si="17"/>
        <v>1</v>
      </c>
      <c r="BO51" s="3">
        <f t="shared" si="18"/>
        <v>0</v>
      </c>
      <c r="BP51" s="3">
        <f t="shared" si="19"/>
        <v>0</v>
      </c>
      <c r="BQ51" s="3">
        <f t="shared" si="20"/>
        <v>0</v>
      </c>
      <c r="BS51" s="3">
        <f t="shared" si="116"/>
        <v>0</v>
      </c>
      <c r="BT51" s="3">
        <f t="shared" si="117"/>
        <v>1</v>
      </c>
      <c r="BU51" s="3">
        <f t="shared" si="118"/>
        <v>0</v>
      </c>
      <c r="BV51" s="3">
        <f t="shared" si="119"/>
        <v>0</v>
      </c>
      <c r="BX51" s="3">
        <f t="shared" si="54"/>
        <v>0</v>
      </c>
      <c r="BY51" s="3" t="str">
        <f t="shared" si="120"/>
        <v>N/A</v>
      </c>
      <c r="BZ51" s="3" t="str">
        <f t="shared" si="121"/>
        <v>N/A</v>
      </c>
      <c r="CA51" s="3" t="str">
        <f t="shared" si="122"/>
        <v>N/A</v>
      </c>
      <c r="CB51" s="3" t="str">
        <f t="shared" si="123"/>
        <v>N/A</v>
      </c>
      <c r="CD51" s="3">
        <f t="shared" si="59"/>
        <v>1</v>
      </c>
      <c r="CE51" s="3">
        <f t="shared" si="124"/>
        <v>6</v>
      </c>
      <c r="CF51" s="3">
        <f t="shared" si="125"/>
        <v>8</v>
      </c>
      <c r="CG51" s="3">
        <f t="shared" si="126"/>
        <v>7</v>
      </c>
      <c r="CH51" s="3">
        <f t="shared" si="127"/>
        <v>7</v>
      </c>
      <c r="CJ51" s="3">
        <f t="shared" si="21"/>
        <v>0</v>
      </c>
      <c r="CK51" s="3" t="str">
        <f t="shared" si="128"/>
        <v>N/A</v>
      </c>
      <c r="CL51" s="3" t="str">
        <f t="shared" si="129"/>
        <v>N/A</v>
      </c>
      <c r="CM51" s="3" t="str">
        <f t="shared" si="130"/>
        <v>N/A</v>
      </c>
      <c r="CN51" s="3" t="str">
        <f t="shared" si="131"/>
        <v>N/A</v>
      </c>
      <c r="CP51" s="3">
        <v>2</v>
      </c>
      <c r="CQ51" s="3">
        <v>3</v>
      </c>
      <c r="CR51" s="3">
        <v>2</v>
      </c>
      <c r="CS51" s="3">
        <v>3</v>
      </c>
      <c r="CU51" s="3">
        <f t="shared" si="68"/>
        <v>0</v>
      </c>
      <c r="CV51" s="3">
        <f t="shared" si="69"/>
        <v>0</v>
      </c>
      <c r="CW51" s="3">
        <f t="shared" si="70"/>
        <v>0</v>
      </c>
      <c r="CX51" s="3">
        <f t="shared" si="71"/>
        <v>0</v>
      </c>
      <c r="CZ51" s="3">
        <v>0</v>
      </c>
      <c r="DA51" s="3">
        <v>0</v>
      </c>
      <c r="DB51" s="3">
        <v>0</v>
      </c>
      <c r="DC51" s="3">
        <v>0</v>
      </c>
    </row>
    <row r="52" spans="1:107">
      <c r="A52" s="3" t="s">
        <v>436</v>
      </c>
      <c r="B52" s="3">
        <v>15</v>
      </c>
      <c r="C52" s="3">
        <v>138</v>
      </c>
      <c r="D52" s="3">
        <v>3</v>
      </c>
      <c r="E52" s="3">
        <v>16</v>
      </c>
      <c r="F52" s="3">
        <v>4</v>
      </c>
      <c r="G52" s="3">
        <v>3</v>
      </c>
      <c r="H52" s="3">
        <v>3</v>
      </c>
      <c r="I52" s="3">
        <v>3</v>
      </c>
      <c r="J52" s="3">
        <v>1</v>
      </c>
      <c r="L52" s="3">
        <f>IF(F52=$D52,1,0)</f>
        <v>0</v>
      </c>
      <c r="M52" s="3">
        <f t="shared" si="73"/>
        <v>1</v>
      </c>
      <c r="N52" s="3">
        <f t="shared" si="74"/>
        <v>1</v>
      </c>
      <c r="O52" s="3">
        <f t="shared" si="75"/>
        <v>1</v>
      </c>
      <c r="Q52" s="3">
        <f t="shared" si="76"/>
        <v>0</v>
      </c>
      <c r="R52" s="3">
        <f t="shared" si="77"/>
        <v>0</v>
      </c>
      <c r="S52" s="3">
        <f t="shared" si="78"/>
        <v>0</v>
      </c>
      <c r="T52" s="3">
        <f t="shared" si="79"/>
        <v>0</v>
      </c>
      <c r="V52" s="3">
        <f t="shared" si="80"/>
        <v>1</v>
      </c>
      <c r="W52" s="3">
        <f t="shared" si="81"/>
        <v>0</v>
      </c>
      <c r="X52" s="3">
        <f t="shared" si="82"/>
        <v>0</v>
      </c>
      <c r="Y52" s="3">
        <f t="shared" si="83"/>
        <v>0</v>
      </c>
      <c r="AA52" s="3">
        <f t="shared" si="84"/>
        <v>0</v>
      </c>
      <c r="AB52" s="3">
        <f t="shared" si="85"/>
        <v>0</v>
      </c>
      <c r="AC52" s="3">
        <f t="shared" si="86"/>
        <v>0</v>
      </c>
      <c r="AD52" s="3">
        <f t="shared" si="87"/>
        <v>0</v>
      </c>
      <c r="AF52" s="3">
        <f t="shared" si="88"/>
        <v>0</v>
      </c>
      <c r="AG52" s="3">
        <f t="shared" si="89"/>
        <v>0</v>
      </c>
      <c r="AH52" s="3">
        <f t="shared" si="90"/>
        <v>0</v>
      </c>
      <c r="AI52" s="3">
        <f t="shared" si="91"/>
        <v>0</v>
      </c>
      <c r="AK52" s="3">
        <f t="shared" si="92"/>
        <v>0</v>
      </c>
      <c r="AL52" s="3">
        <f t="shared" si="93"/>
        <v>0</v>
      </c>
      <c r="AM52" s="3">
        <f t="shared" si="94"/>
        <v>0</v>
      </c>
      <c r="AN52" s="3">
        <f t="shared" si="95"/>
        <v>0</v>
      </c>
      <c r="AP52" s="3">
        <f t="shared" si="96"/>
        <v>0</v>
      </c>
      <c r="AQ52" s="3">
        <f t="shared" si="97"/>
        <v>0</v>
      </c>
      <c r="AR52" s="3">
        <f t="shared" si="98"/>
        <v>0</v>
      </c>
      <c r="AS52" s="3">
        <f t="shared" si="99"/>
        <v>0</v>
      </c>
      <c r="AU52" s="3">
        <f t="shared" si="100"/>
        <v>0</v>
      </c>
      <c r="AV52" s="3">
        <f t="shared" si="101"/>
        <v>0</v>
      </c>
      <c r="AW52" s="3">
        <f t="shared" si="102"/>
        <v>0</v>
      </c>
      <c r="AX52" s="3">
        <f t="shared" si="103"/>
        <v>0</v>
      </c>
      <c r="AZ52" s="3">
        <f t="shared" si="104"/>
        <v>0</v>
      </c>
      <c r="BA52" s="3">
        <f t="shared" si="105"/>
        <v>0</v>
      </c>
      <c r="BB52" s="3">
        <f t="shared" si="106"/>
        <v>0</v>
      </c>
      <c r="BC52" s="3">
        <f t="shared" si="107"/>
        <v>1</v>
      </c>
      <c r="BD52" s="3">
        <f t="shared" si="108"/>
        <v>0</v>
      </c>
      <c r="BE52" s="3">
        <f t="shared" si="109"/>
        <v>0</v>
      </c>
      <c r="BF52" s="3">
        <f t="shared" si="110"/>
        <v>1</v>
      </c>
      <c r="BG52" s="3">
        <f t="shared" si="111"/>
        <v>0</v>
      </c>
      <c r="BH52" s="3">
        <f t="shared" si="112"/>
        <v>0</v>
      </c>
      <c r="BI52" s="3">
        <f t="shared" si="113"/>
        <v>1</v>
      </c>
      <c r="BJ52" s="3">
        <f t="shared" si="114"/>
        <v>0</v>
      </c>
      <c r="BK52" s="3">
        <f t="shared" si="115"/>
        <v>0</v>
      </c>
      <c r="BM52" s="15">
        <f t="shared" si="49"/>
        <v>0</v>
      </c>
      <c r="BN52" s="3">
        <f t="shared" si="17"/>
        <v>0</v>
      </c>
      <c r="BO52" s="3">
        <f t="shared" si="18"/>
        <v>0</v>
      </c>
      <c r="BP52" s="3">
        <f t="shared" si="19"/>
        <v>0</v>
      </c>
      <c r="BQ52" s="3">
        <f t="shared" si="20"/>
        <v>0</v>
      </c>
      <c r="BS52" s="3">
        <f t="shared" si="116"/>
        <v>0</v>
      </c>
      <c r="BT52" s="3">
        <f t="shared" si="117"/>
        <v>0</v>
      </c>
      <c r="BU52" s="3">
        <f t="shared" si="118"/>
        <v>0</v>
      </c>
      <c r="BV52" s="3">
        <f t="shared" si="119"/>
        <v>0</v>
      </c>
      <c r="BX52" s="3">
        <f t="shared" si="54"/>
        <v>1</v>
      </c>
      <c r="BY52" s="3">
        <f t="shared" si="120"/>
        <v>4</v>
      </c>
      <c r="BZ52" s="3">
        <f t="shared" si="121"/>
        <v>3</v>
      </c>
      <c r="CA52" s="3">
        <f t="shared" si="122"/>
        <v>3</v>
      </c>
      <c r="CB52" s="3">
        <f t="shared" si="123"/>
        <v>3</v>
      </c>
      <c r="CD52" s="3">
        <f t="shared" si="59"/>
        <v>0</v>
      </c>
      <c r="CE52" s="3" t="str">
        <f t="shared" si="124"/>
        <v>N/A</v>
      </c>
      <c r="CF52" s="3" t="str">
        <f t="shared" si="125"/>
        <v>N/A</v>
      </c>
      <c r="CG52" s="3" t="str">
        <f t="shared" si="126"/>
        <v>N/A</v>
      </c>
      <c r="CH52" s="3" t="str">
        <f t="shared" si="127"/>
        <v>N/A</v>
      </c>
      <c r="CJ52" s="3">
        <f t="shared" si="21"/>
        <v>0</v>
      </c>
      <c r="CK52" s="3" t="str">
        <f t="shared" si="128"/>
        <v>N/A</v>
      </c>
      <c r="CL52" s="3" t="str">
        <f t="shared" si="129"/>
        <v>N/A</v>
      </c>
      <c r="CM52" s="3" t="str">
        <f t="shared" si="130"/>
        <v>N/A</v>
      </c>
      <c r="CN52" s="3" t="str">
        <f t="shared" si="131"/>
        <v>N/A</v>
      </c>
      <c r="CP52" s="3">
        <v>1</v>
      </c>
      <c r="CQ52" s="3">
        <v>2</v>
      </c>
      <c r="CR52" s="3">
        <v>1</v>
      </c>
      <c r="CS52" s="3">
        <v>2</v>
      </c>
      <c r="CU52" s="3">
        <f t="shared" si="68"/>
        <v>0</v>
      </c>
      <c r="CV52" s="3">
        <f t="shared" si="69"/>
        <v>1</v>
      </c>
      <c r="CW52" s="3">
        <f t="shared" si="70"/>
        <v>0</v>
      </c>
      <c r="CX52" s="3">
        <f t="shared" si="71"/>
        <v>1</v>
      </c>
      <c r="CZ52" s="3">
        <v>0</v>
      </c>
      <c r="DA52" s="3">
        <v>0</v>
      </c>
      <c r="DB52" s="3">
        <v>0</v>
      </c>
      <c r="DC52" s="3">
        <v>0</v>
      </c>
    </row>
    <row r="53" spans="1:107">
      <c r="A53" s="3" t="s">
        <v>436</v>
      </c>
      <c r="B53" s="3">
        <v>16</v>
      </c>
      <c r="C53" s="3">
        <v>367</v>
      </c>
      <c r="D53" s="3">
        <v>4</v>
      </c>
      <c r="E53" s="3">
        <v>14</v>
      </c>
      <c r="F53" s="3">
        <v>7</v>
      </c>
      <c r="G53" s="3">
        <v>4</v>
      </c>
      <c r="H53" s="3">
        <v>6</v>
      </c>
      <c r="I53" s="3">
        <v>5</v>
      </c>
      <c r="J53" s="3">
        <v>1</v>
      </c>
      <c r="L53" s="3">
        <f>IF(F53=$D53,1,0)</f>
        <v>0</v>
      </c>
      <c r="M53" s="3">
        <f t="shared" si="73"/>
        <v>1</v>
      </c>
      <c r="N53" s="3">
        <f t="shared" si="74"/>
        <v>0</v>
      </c>
      <c r="O53" s="3">
        <f t="shared" si="75"/>
        <v>0</v>
      </c>
      <c r="Q53" s="3">
        <f t="shared" si="76"/>
        <v>0</v>
      </c>
      <c r="R53" s="3">
        <f t="shared" si="77"/>
        <v>0</v>
      </c>
      <c r="S53" s="3">
        <f t="shared" si="78"/>
        <v>0</v>
      </c>
      <c r="T53" s="3">
        <f t="shared" si="79"/>
        <v>0</v>
      </c>
      <c r="V53" s="3">
        <f t="shared" si="80"/>
        <v>0</v>
      </c>
      <c r="W53" s="3">
        <f t="shared" si="81"/>
        <v>0</v>
      </c>
      <c r="X53" s="3">
        <f t="shared" si="82"/>
        <v>0</v>
      </c>
      <c r="Y53" s="3">
        <f t="shared" si="83"/>
        <v>1</v>
      </c>
      <c r="AA53" s="3">
        <f t="shared" si="84"/>
        <v>0</v>
      </c>
      <c r="AB53" s="3">
        <f t="shared" si="85"/>
        <v>0</v>
      </c>
      <c r="AC53" s="3">
        <f t="shared" si="86"/>
        <v>1</v>
      </c>
      <c r="AD53" s="3">
        <f t="shared" si="87"/>
        <v>0</v>
      </c>
      <c r="AF53" s="3">
        <f t="shared" si="88"/>
        <v>1</v>
      </c>
      <c r="AG53" s="3">
        <f t="shared" si="89"/>
        <v>0</v>
      </c>
      <c r="AH53" s="3">
        <f t="shared" si="90"/>
        <v>0</v>
      </c>
      <c r="AI53" s="3">
        <f t="shared" si="91"/>
        <v>0</v>
      </c>
      <c r="AK53" s="3">
        <f t="shared" si="92"/>
        <v>0</v>
      </c>
      <c r="AL53" s="3">
        <f t="shared" si="93"/>
        <v>0</v>
      </c>
      <c r="AM53" s="3">
        <f t="shared" si="94"/>
        <v>0</v>
      </c>
      <c r="AN53" s="3">
        <f t="shared" si="95"/>
        <v>0</v>
      </c>
      <c r="AP53" s="3">
        <f t="shared" si="96"/>
        <v>0</v>
      </c>
      <c r="AQ53" s="3">
        <f t="shared" si="97"/>
        <v>0</v>
      </c>
      <c r="AR53" s="3">
        <f t="shared" si="98"/>
        <v>0</v>
      </c>
      <c r="AS53" s="3">
        <f t="shared" si="99"/>
        <v>0</v>
      </c>
      <c r="AU53" s="3">
        <f t="shared" si="100"/>
        <v>0</v>
      </c>
      <c r="AV53" s="3">
        <f t="shared" si="101"/>
        <v>0</v>
      </c>
      <c r="AW53" s="3">
        <f t="shared" si="102"/>
        <v>0</v>
      </c>
      <c r="AX53" s="3">
        <f t="shared" si="103"/>
        <v>0</v>
      </c>
      <c r="AZ53" s="3">
        <f t="shared" si="104"/>
        <v>0</v>
      </c>
      <c r="BA53" s="3">
        <f t="shared" si="105"/>
        <v>0</v>
      </c>
      <c r="BB53" s="3">
        <f t="shared" si="106"/>
        <v>0</v>
      </c>
      <c r="BC53" s="3">
        <f t="shared" si="107"/>
        <v>1</v>
      </c>
      <c r="BD53" s="3">
        <f t="shared" si="108"/>
        <v>1</v>
      </c>
      <c r="BE53" s="3">
        <f t="shared" si="109"/>
        <v>1</v>
      </c>
      <c r="BF53" s="3">
        <f t="shared" si="110"/>
        <v>1</v>
      </c>
      <c r="BG53" s="3">
        <f t="shared" si="111"/>
        <v>0</v>
      </c>
      <c r="BH53" s="3">
        <f t="shared" si="112"/>
        <v>0</v>
      </c>
      <c r="BI53" s="3">
        <f t="shared" si="113"/>
        <v>1</v>
      </c>
      <c r="BJ53" s="3">
        <f t="shared" si="114"/>
        <v>0</v>
      </c>
      <c r="BK53" s="3">
        <f t="shared" si="115"/>
        <v>1</v>
      </c>
      <c r="BM53" s="15" t="str">
        <f t="shared" si="49"/>
        <v>Scott</v>
      </c>
      <c r="BN53" s="3">
        <f t="shared" si="17"/>
        <v>0</v>
      </c>
      <c r="BO53" s="3">
        <f t="shared" si="18"/>
        <v>1</v>
      </c>
      <c r="BP53" s="3">
        <f t="shared" si="19"/>
        <v>0</v>
      </c>
      <c r="BQ53" s="3">
        <f t="shared" si="20"/>
        <v>0</v>
      </c>
      <c r="BS53" s="3">
        <f t="shared" si="116"/>
        <v>0</v>
      </c>
      <c r="BT53" s="3">
        <f t="shared" si="117"/>
        <v>0</v>
      </c>
      <c r="BU53" s="3">
        <f t="shared" si="118"/>
        <v>0</v>
      </c>
      <c r="BV53" s="3">
        <f t="shared" si="119"/>
        <v>0</v>
      </c>
      <c r="BX53" s="3">
        <f t="shared" si="54"/>
        <v>0</v>
      </c>
      <c r="BY53" s="3" t="str">
        <f t="shared" si="120"/>
        <v>N/A</v>
      </c>
      <c r="BZ53" s="3" t="str">
        <f t="shared" si="121"/>
        <v>N/A</v>
      </c>
      <c r="CA53" s="3" t="str">
        <f t="shared" si="122"/>
        <v>N/A</v>
      </c>
      <c r="CB53" s="3" t="str">
        <f t="shared" si="123"/>
        <v>N/A</v>
      </c>
      <c r="CD53" s="3">
        <f t="shared" si="59"/>
        <v>1</v>
      </c>
      <c r="CE53" s="3">
        <f t="shared" si="124"/>
        <v>7</v>
      </c>
      <c r="CF53" s="3">
        <f t="shared" si="125"/>
        <v>4</v>
      </c>
      <c r="CG53" s="3">
        <f t="shared" si="126"/>
        <v>6</v>
      </c>
      <c r="CH53" s="3">
        <f t="shared" si="127"/>
        <v>5</v>
      </c>
      <c r="CJ53" s="3">
        <f t="shared" si="21"/>
        <v>0</v>
      </c>
      <c r="CK53" s="3" t="str">
        <f t="shared" si="128"/>
        <v>N/A</v>
      </c>
      <c r="CL53" s="3" t="str">
        <f t="shared" si="129"/>
        <v>N/A</v>
      </c>
      <c r="CM53" s="3" t="str">
        <f t="shared" si="130"/>
        <v>N/A</v>
      </c>
      <c r="CN53" s="3" t="str">
        <f t="shared" si="131"/>
        <v>N/A</v>
      </c>
      <c r="CP53" s="3">
        <v>2</v>
      </c>
      <c r="CQ53" s="3">
        <v>1</v>
      </c>
      <c r="CR53" s="3">
        <v>2</v>
      </c>
      <c r="CS53" s="3">
        <v>2</v>
      </c>
      <c r="CU53" s="3">
        <f t="shared" si="68"/>
        <v>0</v>
      </c>
      <c r="CV53" s="3">
        <f t="shared" si="69"/>
        <v>0</v>
      </c>
      <c r="CW53" s="3">
        <f t="shared" si="70"/>
        <v>0</v>
      </c>
      <c r="CX53" s="3">
        <f t="shared" si="71"/>
        <v>0</v>
      </c>
      <c r="CZ53" s="3">
        <v>0</v>
      </c>
      <c r="DA53" s="3">
        <v>0</v>
      </c>
      <c r="DB53" s="3">
        <v>0</v>
      </c>
      <c r="DC53" s="3">
        <v>0</v>
      </c>
    </row>
    <row r="54" spans="1:107">
      <c r="A54" s="3" t="s">
        <v>436</v>
      </c>
      <c r="B54" s="3">
        <v>17</v>
      </c>
      <c r="C54" s="3">
        <v>361</v>
      </c>
      <c r="D54" s="3">
        <v>4</v>
      </c>
      <c r="E54" s="3">
        <v>4</v>
      </c>
      <c r="F54" s="3">
        <v>4</v>
      </c>
      <c r="G54" s="3">
        <v>6</v>
      </c>
      <c r="H54" s="3">
        <v>6</v>
      </c>
      <c r="I54" s="3">
        <v>5</v>
      </c>
      <c r="J54" s="3">
        <v>1</v>
      </c>
      <c r="L54" s="3">
        <f>IF(F54=$D54,1,0)</f>
        <v>1</v>
      </c>
      <c r="M54" s="3">
        <f t="shared" si="73"/>
        <v>0</v>
      </c>
      <c r="N54" s="3">
        <f t="shared" si="74"/>
        <v>0</v>
      </c>
      <c r="O54" s="3">
        <f t="shared" si="75"/>
        <v>0</v>
      </c>
      <c r="Q54" s="3">
        <f t="shared" si="76"/>
        <v>0</v>
      </c>
      <c r="R54" s="3">
        <f t="shared" si="77"/>
        <v>0</v>
      </c>
      <c r="S54" s="3">
        <f t="shared" si="78"/>
        <v>0</v>
      </c>
      <c r="T54" s="3">
        <f t="shared" si="79"/>
        <v>0</v>
      </c>
      <c r="V54" s="3">
        <f t="shared" si="80"/>
        <v>0</v>
      </c>
      <c r="W54" s="3">
        <f t="shared" si="81"/>
        <v>0</v>
      </c>
      <c r="X54" s="3">
        <f t="shared" si="82"/>
        <v>0</v>
      </c>
      <c r="Y54" s="3">
        <f t="shared" si="83"/>
        <v>1</v>
      </c>
      <c r="AA54" s="3">
        <f t="shared" si="84"/>
        <v>0</v>
      </c>
      <c r="AB54" s="3">
        <f t="shared" si="85"/>
        <v>1</v>
      </c>
      <c r="AC54" s="3">
        <f t="shared" si="86"/>
        <v>1</v>
      </c>
      <c r="AD54" s="3">
        <f t="shared" si="87"/>
        <v>0</v>
      </c>
      <c r="AF54" s="3">
        <f t="shared" si="88"/>
        <v>0</v>
      </c>
      <c r="AG54" s="3">
        <f t="shared" si="89"/>
        <v>0</v>
      </c>
      <c r="AH54" s="3">
        <f t="shared" si="90"/>
        <v>0</v>
      </c>
      <c r="AI54" s="3">
        <f t="shared" si="91"/>
        <v>0</v>
      </c>
      <c r="AK54" s="3">
        <f t="shared" si="92"/>
        <v>0</v>
      </c>
      <c r="AL54" s="3">
        <f t="shared" si="93"/>
        <v>0</v>
      </c>
      <c r="AM54" s="3">
        <f t="shared" si="94"/>
        <v>0</v>
      </c>
      <c r="AN54" s="3">
        <f t="shared" si="95"/>
        <v>0</v>
      </c>
      <c r="AP54" s="3">
        <f t="shared" si="96"/>
        <v>0</v>
      </c>
      <c r="AQ54" s="3">
        <f t="shared" si="97"/>
        <v>0</v>
      </c>
      <c r="AR54" s="3">
        <f t="shared" si="98"/>
        <v>0</v>
      </c>
      <c r="AS54" s="3">
        <f t="shared" si="99"/>
        <v>0</v>
      </c>
      <c r="AU54" s="3">
        <f t="shared" si="100"/>
        <v>0</v>
      </c>
      <c r="AV54" s="3">
        <f t="shared" si="101"/>
        <v>0</v>
      </c>
      <c r="AW54" s="3">
        <f t="shared" si="102"/>
        <v>0</v>
      </c>
      <c r="AX54" s="3">
        <f t="shared" si="103"/>
        <v>0</v>
      </c>
      <c r="AZ54" s="3">
        <f t="shared" si="104"/>
        <v>1</v>
      </c>
      <c r="BA54" s="3">
        <f t="shared" si="105"/>
        <v>1</v>
      </c>
      <c r="BB54" s="3">
        <f t="shared" si="106"/>
        <v>1</v>
      </c>
      <c r="BC54" s="3">
        <f t="shared" si="107"/>
        <v>0</v>
      </c>
      <c r="BD54" s="3">
        <f t="shared" si="108"/>
        <v>0</v>
      </c>
      <c r="BE54" s="3">
        <f t="shared" si="109"/>
        <v>0</v>
      </c>
      <c r="BF54" s="3">
        <f t="shared" si="110"/>
        <v>0</v>
      </c>
      <c r="BG54" s="3">
        <f t="shared" si="111"/>
        <v>0</v>
      </c>
      <c r="BH54" s="3">
        <f t="shared" si="112"/>
        <v>0</v>
      </c>
      <c r="BI54" s="3">
        <f t="shared" si="113"/>
        <v>0</v>
      </c>
      <c r="BJ54" s="3">
        <f t="shared" si="114"/>
        <v>1</v>
      </c>
      <c r="BK54" s="3">
        <f t="shared" si="115"/>
        <v>1</v>
      </c>
      <c r="BM54" s="15" t="str">
        <f t="shared" si="49"/>
        <v>Paul</v>
      </c>
      <c r="BN54" s="3">
        <f t="shared" si="17"/>
        <v>1</v>
      </c>
      <c r="BO54" s="3">
        <f t="shared" si="18"/>
        <v>0</v>
      </c>
      <c r="BP54" s="3">
        <f t="shared" si="19"/>
        <v>0</v>
      </c>
      <c r="BQ54" s="3">
        <f t="shared" si="20"/>
        <v>0</v>
      </c>
      <c r="BS54" s="3">
        <f t="shared" si="116"/>
        <v>0</v>
      </c>
      <c r="BT54" s="3">
        <f t="shared" si="117"/>
        <v>0</v>
      </c>
      <c r="BU54" s="3">
        <f t="shared" si="118"/>
        <v>0</v>
      </c>
      <c r="BV54" s="3">
        <f t="shared" si="119"/>
        <v>0</v>
      </c>
      <c r="BX54" s="3">
        <f t="shared" si="54"/>
        <v>0</v>
      </c>
      <c r="BY54" s="3" t="str">
        <f t="shared" si="120"/>
        <v>N/A</v>
      </c>
      <c r="BZ54" s="3" t="str">
        <f t="shared" si="121"/>
        <v>N/A</v>
      </c>
      <c r="CA54" s="3" t="str">
        <f t="shared" si="122"/>
        <v>N/A</v>
      </c>
      <c r="CB54" s="3" t="str">
        <f t="shared" si="123"/>
        <v>N/A</v>
      </c>
      <c r="CD54" s="3">
        <f t="shared" si="59"/>
        <v>1</v>
      </c>
      <c r="CE54" s="3">
        <f t="shared" si="124"/>
        <v>4</v>
      </c>
      <c r="CF54" s="3">
        <f t="shared" si="125"/>
        <v>6</v>
      </c>
      <c r="CG54" s="3">
        <f t="shared" si="126"/>
        <v>6</v>
      </c>
      <c r="CH54" s="3">
        <f t="shared" si="127"/>
        <v>5</v>
      </c>
      <c r="CJ54" s="3">
        <f t="shared" si="21"/>
        <v>0</v>
      </c>
      <c r="CK54" s="3" t="str">
        <f t="shared" si="128"/>
        <v>N/A</v>
      </c>
      <c r="CL54" s="3" t="str">
        <f t="shared" si="129"/>
        <v>N/A</v>
      </c>
      <c r="CM54" s="3" t="str">
        <f t="shared" si="130"/>
        <v>N/A</v>
      </c>
      <c r="CN54" s="3" t="str">
        <f t="shared" si="131"/>
        <v>N/A</v>
      </c>
      <c r="CP54" s="3">
        <v>1</v>
      </c>
      <c r="CQ54" s="3">
        <v>2</v>
      </c>
      <c r="CR54" s="3">
        <v>2</v>
      </c>
      <c r="CS54" s="3">
        <v>2</v>
      </c>
      <c r="CU54" s="3">
        <f t="shared" si="68"/>
        <v>0</v>
      </c>
      <c r="CV54" s="3">
        <f t="shared" si="69"/>
        <v>0</v>
      </c>
      <c r="CW54" s="3">
        <f t="shared" si="70"/>
        <v>0</v>
      </c>
      <c r="CX54" s="3">
        <f t="shared" si="71"/>
        <v>0</v>
      </c>
      <c r="CZ54" s="3">
        <v>0</v>
      </c>
      <c r="DA54" s="3">
        <v>0</v>
      </c>
      <c r="DB54" s="3">
        <v>0</v>
      </c>
      <c r="DC54" s="3">
        <v>0</v>
      </c>
    </row>
    <row r="55" spans="1:107">
      <c r="A55" s="3" t="s">
        <v>436</v>
      </c>
      <c r="B55" s="3">
        <v>18</v>
      </c>
      <c r="C55" s="3">
        <v>428</v>
      </c>
      <c r="D55" s="3">
        <v>4</v>
      </c>
      <c r="E55" s="3">
        <v>6</v>
      </c>
      <c r="F55" s="3">
        <v>7</v>
      </c>
      <c r="G55" s="3">
        <v>6</v>
      </c>
      <c r="H55" s="3">
        <v>5</v>
      </c>
      <c r="I55" s="3">
        <v>7</v>
      </c>
      <c r="J55" s="3">
        <v>1</v>
      </c>
      <c r="L55" s="3">
        <f>IF(F55=$D55,1,0)</f>
        <v>0</v>
      </c>
      <c r="M55" s="3">
        <f t="shared" si="73"/>
        <v>0</v>
      </c>
      <c r="N55" s="3">
        <f t="shared" si="74"/>
        <v>0</v>
      </c>
      <c r="O55" s="3">
        <f t="shared" si="75"/>
        <v>0</v>
      </c>
      <c r="Q55" s="3">
        <f t="shared" si="76"/>
        <v>0</v>
      </c>
      <c r="R55" s="3">
        <f t="shared" si="77"/>
        <v>0</v>
      </c>
      <c r="S55" s="3">
        <f t="shared" si="78"/>
        <v>0</v>
      </c>
      <c r="T55" s="3">
        <f t="shared" si="79"/>
        <v>0</v>
      </c>
      <c r="V55" s="3">
        <f t="shared" si="80"/>
        <v>0</v>
      </c>
      <c r="W55" s="3">
        <f t="shared" si="81"/>
        <v>0</v>
      </c>
      <c r="X55" s="3">
        <f t="shared" si="82"/>
        <v>1</v>
      </c>
      <c r="Y55" s="3">
        <f t="shared" si="83"/>
        <v>0</v>
      </c>
      <c r="AA55" s="3">
        <f t="shared" si="84"/>
        <v>0</v>
      </c>
      <c r="AB55" s="3">
        <f t="shared" si="85"/>
        <v>1</v>
      </c>
      <c r="AC55" s="3">
        <f t="shared" si="86"/>
        <v>0</v>
      </c>
      <c r="AD55" s="3">
        <f t="shared" si="87"/>
        <v>0</v>
      </c>
      <c r="AF55" s="3">
        <f t="shared" si="88"/>
        <v>1</v>
      </c>
      <c r="AG55" s="3">
        <f t="shared" si="89"/>
        <v>0</v>
      </c>
      <c r="AH55" s="3">
        <f t="shared" si="90"/>
        <v>0</v>
      </c>
      <c r="AI55" s="3">
        <f t="shared" si="91"/>
        <v>1</v>
      </c>
      <c r="AK55" s="3">
        <f t="shared" si="92"/>
        <v>0</v>
      </c>
      <c r="AL55" s="3">
        <f t="shared" si="93"/>
        <v>0</v>
      </c>
      <c r="AM55" s="3">
        <f t="shared" si="94"/>
        <v>0</v>
      </c>
      <c r="AN55" s="3">
        <f t="shared" si="95"/>
        <v>0</v>
      </c>
      <c r="AP55" s="3">
        <f t="shared" si="96"/>
        <v>0</v>
      </c>
      <c r="AQ55" s="3">
        <f t="shared" si="97"/>
        <v>0</v>
      </c>
      <c r="AR55" s="3">
        <f t="shared" si="98"/>
        <v>0</v>
      </c>
      <c r="AS55" s="3">
        <f t="shared" si="99"/>
        <v>0</v>
      </c>
      <c r="AU55" s="3">
        <f t="shared" si="100"/>
        <v>0</v>
      </c>
      <c r="AV55" s="3">
        <f t="shared" si="101"/>
        <v>0</v>
      </c>
      <c r="AW55" s="3">
        <f t="shared" si="102"/>
        <v>0</v>
      </c>
      <c r="AX55" s="3">
        <f t="shared" si="103"/>
        <v>0</v>
      </c>
      <c r="AZ55" s="3">
        <f t="shared" si="104"/>
        <v>0</v>
      </c>
      <c r="BA55" s="3">
        <f t="shared" si="105"/>
        <v>0</v>
      </c>
      <c r="BB55" s="3">
        <f t="shared" si="106"/>
        <v>0</v>
      </c>
      <c r="BC55" s="3">
        <f t="shared" si="107"/>
        <v>1</v>
      </c>
      <c r="BD55" s="3">
        <f t="shared" si="108"/>
        <v>0</v>
      </c>
      <c r="BE55" s="3">
        <f t="shared" si="109"/>
        <v>1</v>
      </c>
      <c r="BF55" s="3">
        <f t="shared" si="110"/>
        <v>1</v>
      </c>
      <c r="BG55" s="3">
        <f t="shared" si="111"/>
        <v>1</v>
      </c>
      <c r="BH55" s="3">
        <f t="shared" si="112"/>
        <v>1</v>
      </c>
      <c r="BI55" s="3">
        <f t="shared" si="113"/>
        <v>0</v>
      </c>
      <c r="BJ55" s="3">
        <f t="shared" si="114"/>
        <v>0</v>
      </c>
      <c r="BK55" s="3">
        <f t="shared" si="115"/>
        <v>0</v>
      </c>
      <c r="BM55" s="15" t="str">
        <f t="shared" si="49"/>
        <v>Dan</v>
      </c>
      <c r="BN55" s="3">
        <f t="shared" si="17"/>
        <v>0</v>
      </c>
      <c r="BO55" s="3">
        <f t="shared" si="18"/>
        <v>0</v>
      </c>
      <c r="BP55" s="3">
        <f t="shared" si="19"/>
        <v>1</v>
      </c>
      <c r="BQ55" s="3">
        <f t="shared" si="20"/>
        <v>0</v>
      </c>
      <c r="BS55" s="3">
        <f t="shared" si="116"/>
        <v>0</v>
      </c>
      <c r="BT55" s="3">
        <f t="shared" si="117"/>
        <v>0</v>
      </c>
      <c r="BU55" s="3">
        <f t="shared" si="118"/>
        <v>0</v>
      </c>
      <c r="BV55" s="3">
        <f t="shared" si="119"/>
        <v>0</v>
      </c>
      <c r="BX55" s="3">
        <f t="shared" si="54"/>
        <v>0</v>
      </c>
      <c r="BY55" s="3" t="str">
        <f t="shared" si="120"/>
        <v>N/A</v>
      </c>
      <c r="BZ55" s="3" t="str">
        <f t="shared" si="121"/>
        <v>N/A</v>
      </c>
      <c r="CA55" s="3" t="str">
        <f t="shared" si="122"/>
        <v>N/A</v>
      </c>
      <c r="CB55" s="3" t="str">
        <f t="shared" si="123"/>
        <v>N/A</v>
      </c>
      <c r="CD55" s="3">
        <f t="shared" si="59"/>
        <v>1</v>
      </c>
      <c r="CE55" s="3">
        <f t="shared" si="124"/>
        <v>7</v>
      </c>
      <c r="CF55" s="3">
        <f t="shared" si="125"/>
        <v>6</v>
      </c>
      <c r="CG55" s="3">
        <f t="shared" si="126"/>
        <v>5</v>
      </c>
      <c r="CH55" s="3">
        <f t="shared" si="127"/>
        <v>7</v>
      </c>
      <c r="CJ55" s="3">
        <f t="shared" si="21"/>
        <v>0</v>
      </c>
      <c r="CK55" s="3" t="str">
        <f t="shared" si="128"/>
        <v>N/A</v>
      </c>
      <c r="CL55" s="3" t="str">
        <f t="shared" si="129"/>
        <v>N/A</v>
      </c>
      <c r="CM55" s="3" t="str">
        <f t="shared" si="130"/>
        <v>N/A</v>
      </c>
      <c r="CN55" s="3" t="str">
        <f t="shared" si="131"/>
        <v>N/A</v>
      </c>
      <c r="CP55" s="3">
        <v>2</v>
      </c>
      <c r="CQ55" s="3">
        <v>2</v>
      </c>
      <c r="CR55" s="3">
        <v>2</v>
      </c>
      <c r="CS55" s="3">
        <v>1</v>
      </c>
      <c r="CU55" s="3">
        <f t="shared" si="68"/>
        <v>0</v>
      </c>
      <c r="CV55" s="3">
        <f t="shared" si="69"/>
        <v>0</v>
      </c>
      <c r="CW55" s="3">
        <f t="shared" si="70"/>
        <v>0</v>
      </c>
      <c r="CX55" s="3">
        <f t="shared" si="71"/>
        <v>0</v>
      </c>
      <c r="CZ55" s="3">
        <v>0</v>
      </c>
      <c r="DA55" s="3">
        <v>0</v>
      </c>
      <c r="DB55" s="3">
        <v>1</v>
      </c>
      <c r="DC55" s="3">
        <v>0</v>
      </c>
    </row>
    <row r="56" spans="1:107">
      <c r="A56" s="3" t="s">
        <v>437</v>
      </c>
      <c r="B56" s="3">
        <v>1</v>
      </c>
      <c r="C56" s="3">
        <v>313</v>
      </c>
      <c r="D56" s="3">
        <v>4</v>
      </c>
      <c r="E56" s="3">
        <v>11</v>
      </c>
      <c r="F56" s="3">
        <v>4</v>
      </c>
      <c r="G56" s="3">
        <v>5</v>
      </c>
      <c r="H56" s="3">
        <v>5</v>
      </c>
      <c r="I56" s="3">
        <v>6</v>
      </c>
      <c r="J56" s="3">
        <v>1</v>
      </c>
      <c r="L56" s="3">
        <f t="shared" ref="L56:L65" si="132">IF(F56=$D56,1,0)</f>
        <v>1</v>
      </c>
      <c r="M56" s="3">
        <f t="shared" ref="M56:M65" si="133">IF(G56=$D56,1,0)</f>
        <v>0</v>
      </c>
      <c r="N56" s="3">
        <f t="shared" ref="N56:N65" si="134">IF(H56=$D56,1,0)</f>
        <v>0</v>
      </c>
      <c r="O56" s="3">
        <f t="shared" ref="O56:O65" si="135">IF(I56=$D56,1,0)</f>
        <v>0</v>
      </c>
      <c r="Q56" s="3">
        <f t="shared" si="22"/>
        <v>0</v>
      </c>
      <c r="R56" s="3">
        <f t="shared" si="23"/>
        <v>0</v>
      </c>
      <c r="S56" s="3">
        <f t="shared" si="24"/>
        <v>0</v>
      </c>
      <c r="T56" s="3">
        <f t="shared" si="25"/>
        <v>0</v>
      </c>
      <c r="V56" s="3">
        <f t="shared" si="26"/>
        <v>0</v>
      </c>
      <c r="W56" s="3">
        <f t="shared" si="27"/>
        <v>1</v>
      </c>
      <c r="X56" s="3">
        <f t="shared" si="28"/>
        <v>1</v>
      </c>
      <c r="Y56" s="3">
        <f t="shared" si="29"/>
        <v>0</v>
      </c>
      <c r="AA56" s="3">
        <f t="shared" si="30"/>
        <v>0</v>
      </c>
      <c r="AB56" s="3">
        <f t="shared" si="31"/>
        <v>0</v>
      </c>
      <c r="AC56" s="3">
        <f t="shared" si="32"/>
        <v>0</v>
      </c>
      <c r="AD56" s="3">
        <f t="shared" si="33"/>
        <v>1</v>
      </c>
      <c r="AF56" s="3">
        <f t="shared" si="34"/>
        <v>0</v>
      </c>
      <c r="AG56" s="3">
        <f t="shared" si="35"/>
        <v>0</v>
      </c>
      <c r="AH56" s="3">
        <f t="shared" si="36"/>
        <v>0</v>
      </c>
      <c r="AI56" s="3">
        <f t="shared" si="37"/>
        <v>0</v>
      </c>
      <c r="AK56" s="3">
        <f t="shared" si="38"/>
        <v>0</v>
      </c>
      <c r="AL56" s="3">
        <f t="shared" si="39"/>
        <v>0</v>
      </c>
      <c r="AM56" s="3">
        <f t="shared" si="40"/>
        <v>0</v>
      </c>
      <c r="AN56" s="3">
        <f t="shared" si="41"/>
        <v>0</v>
      </c>
      <c r="AP56" s="3">
        <f t="shared" si="42"/>
        <v>0</v>
      </c>
      <c r="AQ56" s="3">
        <f t="shared" si="43"/>
        <v>0</v>
      </c>
      <c r="AR56" s="3">
        <f t="shared" si="44"/>
        <v>0</v>
      </c>
      <c r="AS56" s="3">
        <f t="shared" si="45"/>
        <v>0</v>
      </c>
      <c r="AU56" s="3">
        <f t="shared" si="46"/>
        <v>0</v>
      </c>
      <c r="AV56" s="3">
        <f t="shared" si="4"/>
        <v>0</v>
      </c>
      <c r="AW56" s="3">
        <f t="shared" si="47"/>
        <v>0</v>
      </c>
      <c r="AX56" s="3">
        <f t="shared" si="48"/>
        <v>0</v>
      </c>
      <c r="AZ56" s="3">
        <f t="shared" ref="AZ56:AZ65" si="136">IF(F56&lt;G56,1,0)</f>
        <v>1</v>
      </c>
      <c r="BA56" s="3">
        <f t="shared" ref="BA56:BA65" si="137">IF(F56&lt;H56,1,0)</f>
        <v>1</v>
      </c>
      <c r="BB56" s="3">
        <f t="shared" ref="BB56:BB65" si="138">IF(F56&lt;I56,1,0)</f>
        <v>1</v>
      </c>
      <c r="BC56" s="3">
        <f t="shared" ref="BC56:BC65" si="139">IF(G56&lt;F56,1,0)</f>
        <v>0</v>
      </c>
      <c r="BD56" s="3">
        <f t="shared" ref="BD56:BD65" si="140">IF(G56&lt;H56,1,0)</f>
        <v>0</v>
      </c>
      <c r="BE56" s="3">
        <f t="shared" ref="BE56:BE65" si="141">IF(G56&lt;I56,1,0)</f>
        <v>1</v>
      </c>
      <c r="BF56" s="3">
        <f t="shared" ref="BF56:BF65" si="142">IF(H56&lt;F56,1,0)</f>
        <v>0</v>
      </c>
      <c r="BG56" s="3">
        <f t="shared" ref="BG56:BG65" si="143">IF(H56&lt;G56,1,0)</f>
        <v>0</v>
      </c>
      <c r="BH56" s="3">
        <f t="shared" ref="BH56:BH65" si="144">IF(H56&lt;I56,1,0)</f>
        <v>1</v>
      </c>
      <c r="BI56" s="3">
        <f t="shared" ref="BI56:BI65" si="145">IF(I56&lt;F56,1,0)</f>
        <v>0</v>
      </c>
      <c r="BJ56" s="3">
        <f t="shared" ref="BJ56:BJ65" si="146">IF(I56&lt;G56,1,0)</f>
        <v>0</v>
      </c>
      <c r="BK56" s="3">
        <f t="shared" ref="BK56:BK65" si="147">IF(I56&lt;H56,1,0)</f>
        <v>0</v>
      </c>
      <c r="BM56" s="15" t="str">
        <f t="shared" si="49"/>
        <v>Paul</v>
      </c>
      <c r="BN56" s="3">
        <f t="shared" si="17"/>
        <v>1</v>
      </c>
      <c r="BO56" s="3">
        <f t="shared" si="18"/>
        <v>0</v>
      </c>
      <c r="BP56" s="3">
        <f t="shared" si="19"/>
        <v>0</v>
      </c>
      <c r="BQ56" s="3">
        <f t="shared" si="20"/>
        <v>0</v>
      </c>
      <c r="BS56" s="3">
        <f t="shared" ref="BS56:BS84" si="148">IF(F56&gt;=($D56*2),1,0)</f>
        <v>0</v>
      </c>
      <c r="BT56" s="3">
        <f t="shared" si="51"/>
        <v>0</v>
      </c>
      <c r="BU56" s="3">
        <f t="shared" si="52"/>
        <v>0</v>
      </c>
      <c r="BV56" s="3">
        <f t="shared" si="53"/>
        <v>0</v>
      </c>
      <c r="BX56" s="3">
        <f t="shared" si="54"/>
        <v>0</v>
      </c>
      <c r="BY56" s="3" t="str">
        <f t="shared" ref="BY56:BY84" si="149">IF($D56=3,F56,"N/A")</f>
        <v>N/A</v>
      </c>
      <c r="BZ56" s="3" t="str">
        <f t="shared" si="56"/>
        <v>N/A</v>
      </c>
      <c r="CA56" s="3" t="str">
        <f t="shared" si="57"/>
        <v>N/A</v>
      </c>
      <c r="CB56" s="3" t="str">
        <f t="shared" si="58"/>
        <v>N/A</v>
      </c>
      <c r="CD56" s="3">
        <f t="shared" si="59"/>
        <v>1</v>
      </c>
      <c r="CE56" s="3">
        <f t="shared" ref="CE56:CE84" si="150">IF($D56=4,F56,"N/A")</f>
        <v>4</v>
      </c>
      <c r="CF56" s="3">
        <f t="shared" si="61"/>
        <v>5</v>
      </c>
      <c r="CG56" s="3">
        <f t="shared" si="62"/>
        <v>5</v>
      </c>
      <c r="CH56" s="3">
        <f t="shared" si="63"/>
        <v>6</v>
      </c>
      <c r="CJ56" s="3">
        <f t="shared" si="21"/>
        <v>0</v>
      </c>
      <c r="CK56" s="3" t="str">
        <f t="shared" ref="CK56:CK84" si="151">IF($D56=5,F56,"N/A")</f>
        <v>N/A</v>
      </c>
      <c r="CL56" s="3" t="str">
        <f t="shared" si="65"/>
        <v>N/A</v>
      </c>
      <c r="CM56" s="3" t="str">
        <f t="shared" si="66"/>
        <v>N/A</v>
      </c>
      <c r="CN56" s="3" t="str">
        <f t="shared" si="67"/>
        <v>N/A</v>
      </c>
      <c r="CP56" s="3">
        <v>1</v>
      </c>
      <c r="CQ56" s="3">
        <v>2</v>
      </c>
      <c r="CR56" s="3">
        <v>2</v>
      </c>
      <c r="CS56" s="3">
        <v>2</v>
      </c>
      <c r="CU56" s="3">
        <f t="shared" si="68"/>
        <v>0</v>
      </c>
      <c r="CV56" s="3">
        <f t="shared" si="69"/>
        <v>0</v>
      </c>
      <c r="CW56" s="3">
        <f t="shared" si="70"/>
        <v>0</v>
      </c>
      <c r="CX56" s="3">
        <f t="shared" si="71"/>
        <v>0</v>
      </c>
      <c r="CZ56" s="3">
        <v>0</v>
      </c>
      <c r="DA56" s="3">
        <v>1</v>
      </c>
      <c r="DB56" s="3">
        <v>0</v>
      </c>
      <c r="DC56" s="3">
        <v>1</v>
      </c>
    </row>
    <row r="57" spans="1:107">
      <c r="A57" s="3" t="s">
        <v>437</v>
      </c>
      <c r="B57" s="3">
        <v>2</v>
      </c>
      <c r="C57" s="3">
        <v>349</v>
      </c>
      <c r="D57" s="3">
        <v>4</v>
      </c>
      <c r="E57" s="3">
        <v>9</v>
      </c>
      <c r="F57" s="3">
        <v>6</v>
      </c>
      <c r="G57" s="3">
        <v>4</v>
      </c>
      <c r="H57" s="3">
        <v>5</v>
      </c>
      <c r="I57" s="3">
        <v>5</v>
      </c>
      <c r="J57" s="3">
        <v>1</v>
      </c>
      <c r="L57" s="3">
        <f t="shared" si="132"/>
        <v>0</v>
      </c>
      <c r="M57" s="3">
        <f t="shared" si="133"/>
        <v>1</v>
      </c>
      <c r="N57" s="3">
        <f t="shared" si="134"/>
        <v>0</v>
      </c>
      <c r="O57" s="3">
        <f t="shared" si="135"/>
        <v>0</v>
      </c>
      <c r="Q57" s="3">
        <f t="shared" si="22"/>
        <v>0</v>
      </c>
      <c r="R57" s="3">
        <f t="shared" si="23"/>
        <v>0</v>
      </c>
      <c r="S57" s="3">
        <f t="shared" si="24"/>
        <v>0</v>
      </c>
      <c r="T57" s="3">
        <f t="shared" si="25"/>
        <v>0</v>
      </c>
      <c r="V57" s="3">
        <f t="shared" si="26"/>
        <v>0</v>
      </c>
      <c r="W57" s="3">
        <f t="shared" si="27"/>
        <v>0</v>
      </c>
      <c r="X57" s="3">
        <f t="shared" si="28"/>
        <v>1</v>
      </c>
      <c r="Y57" s="3">
        <f t="shared" si="29"/>
        <v>1</v>
      </c>
      <c r="AA57" s="3">
        <f t="shared" si="30"/>
        <v>1</v>
      </c>
      <c r="AB57" s="3">
        <f t="shared" si="31"/>
        <v>0</v>
      </c>
      <c r="AC57" s="3">
        <f t="shared" si="32"/>
        <v>0</v>
      </c>
      <c r="AD57" s="3">
        <f t="shared" si="33"/>
        <v>0</v>
      </c>
      <c r="AF57" s="3">
        <f t="shared" si="34"/>
        <v>0</v>
      </c>
      <c r="AG57" s="3">
        <f t="shared" si="35"/>
        <v>0</v>
      </c>
      <c r="AH57" s="3">
        <f t="shared" si="36"/>
        <v>0</v>
      </c>
      <c r="AI57" s="3">
        <f t="shared" si="37"/>
        <v>0</v>
      </c>
      <c r="AK57" s="3">
        <f t="shared" si="38"/>
        <v>0</v>
      </c>
      <c r="AL57" s="3">
        <f t="shared" si="39"/>
        <v>0</v>
      </c>
      <c r="AM57" s="3">
        <f t="shared" si="40"/>
        <v>0</v>
      </c>
      <c r="AN57" s="3">
        <f t="shared" si="41"/>
        <v>0</v>
      </c>
      <c r="AP57" s="3">
        <f t="shared" si="42"/>
        <v>0</v>
      </c>
      <c r="AQ57" s="3">
        <f t="shared" si="43"/>
        <v>0</v>
      </c>
      <c r="AR57" s="3">
        <f t="shared" si="44"/>
        <v>0</v>
      </c>
      <c r="AS57" s="3">
        <f t="shared" si="45"/>
        <v>0</v>
      </c>
      <c r="AU57" s="3">
        <f t="shared" si="46"/>
        <v>0</v>
      </c>
      <c r="AV57" s="3">
        <f t="shared" si="4"/>
        <v>0</v>
      </c>
      <c r="AW57" s="3">
        <f t="shared" si="47"/>
        <v>0</v>
      </c>
      <c r="AX57" s="3">
        <f t="shared" si="48"/>
        <v>0</v>
      </c>
      <c r="AZ57" s="3">
        <f t="shared" si="136"/>
        <v>0</v>
      </c>
      <c r="BA57" s="3">
        <f t="shared" si="137"/>
        <v>0</v>
      </c>
      <c r="BB57" s="3">
        <f t="shared" si="138"/>
        <v>0</v>
      </c>
      <c r="BC57" s="3">
        <f t="shared" si="139"/>
        <v>1</v>
      </c>
      <c r="BD57" s="3">
        <f t="shared" si="140"/>
        <v>1</v>
      </c>
      <c r="BE57" s="3">
        <f t="shared" si="141"/>
        <v>1</v>
      </c>
      <c r="BF57" s="3">
        <f t="shared" si="142"/>
        <v>1</v>
      </c>
      <c r="BG57" s="3">
        <f t="shared" si="143"/>
        <v>0</v>
      </c>
      <c r="BH57" s="3">
        <f t="shared" si="144"/>
        <v>0</v>
      </c>
      <c r="BI57" s="3">
        <f t="shared" si="145"/>
        <v>1</v>
      </c>
      <c r="BJ57" s="3">
        <f t="shared" si="146"/>
        <v>0</v>
      </c>
      <c r="BK57" s="3">
        <f t="shared" si="147"/>
        <v>0</v>
      </c>
      <c r="BM57" s="15" t="str">
        <f t="shared" si="49"/>
        <v>Scott</v>
      </c>
      <c r="BN57" s="3">
        <f t="shared" si="17"/>
        <v>0</v>
      </c>
      <c r="BO57" s="3">
        <f t="shared" si="18"/>
        <v>1</v>
      </c>
      <c r="BP57" s="3">
        <f t="shared" si="19"/>
        <v>0</v>
      </c>
      <c r="BQ57" s="3">
        <f t="shared" si="20"/>
        <v>0</v>
      </c>
      <c r="BS57" s="3">
        <f t="shared" si="148"/>
        <v>0</v>
      </c>
      <c r="BT57" s="3">
        <f t="shared" si="51"/>
        <v>0</v>
      </c>
      <c r="BU57" s="3">
        <f t="shared" si="52"/>
        <v>0</v>
      </c>
      <c r="BV57" s="3">
        <f t="shared" si="53"/>
        <v>0</v>
      </c>
      <c r="BX57" s="3">
        <f t="shared" si="54"/>
        <v>0</v>
      </c>
      <c r="BY57" s="3" t="str">
        <f t="shared" si="149"/>
        <v>N/A</v>
      </c>
      <c r="BZ57" s="3" t="str">
        <f t="shared" si="56"/>
        <v>N/A</v>
      </c>
      <c r="CA57" s="3" t="str">
        <f t="shared" si="57"/>
        <v>N/A</v>
      </c>
      <c r="CB57" s="3" t="str">
        <f t="shared" si="58"/>
        <v>N/A</v>
      </c>
      <c r="CD57" s="3">
        <f t="shared" si="59"/>
        <v>1</v>
      </c>
      <c r="CE57" s="3">
        <f t="shared" si="150"/>
        <v>6</v>
      </c>
      <c r="CF57" s="3">
        <f t="shared" si="61"/>
        <v>4</v>
      </c>
      <c r="CG57" s="3">
        <f t="shared" si="62"/>
        <v>5</v>
      </c>
      <c r="CH57" s="3">
        <f t="shared" si="63"/>
        <v>5</v>
      </c>
      <c r="CJ57" s="3">
        <f t="shared" si="21"/>
        <v>0</v>
      </c>
      <c r="CK57" s="3" t="str">
        <f t="shared" si="151"/>
        <v>N/A</v>
      </c>
      <c r="CL57" s="3" t="str">
        <f t="shared" si="65"/>
        <v>N/A</v>
      </c>
      <c r="CM57" s="3" t="str">
        <f t="shared" si="66"/>
        <v>N/A</v>
      </c>
      <c r="CN57" s="3" t="str">
        <f t="shared" si="67"/>
        <v>N/A</v>
      </c>
      <c r="CP57" s="3">
        <v>3</v>
      </c>
      <c r="CQ57" s="3">
        <v>2</v>
      </c>
      <c r="CR57" s="3">
        <v>2</v>
      </c>
      <c r="CS57" s="3">
        <v>3</v>
      </c>
      <c r="CU57" s="3">
        <f t="shared" si="68"/>
        <v>0</v>
      </c>
      <c r="CV57" s="3">
        <f t="shared" si="69"/>
        <v>1</v>
      </c>
      <c r="CW57" s="3">
        <f t="shared" si="70"/>
        <v>0</v>
      </c>
      <c r="CX57" s="3">
        <f t="shared" si="71"/>
        <v>1</v>
      </c>
      <c r="CZ57" s="3">
        <v>0</v>
      </c>
      <c r="DA57" s="3">
        <v>1</v>
      </c>
      <c r="DB57" s="3">
        <v>0</v>
      </c>
      <c r="DC57" s="3">
        <v>1</v>
      </c>
    </row>
    <row r="58" spans="1:107">
      <c r="A58" s="3" t="s">
        <v>437</v>
      </c>
      <c r="B58" s="3">
        <v>3</v>
      </c>
      <c r="C58" s="3">
        <v>486</v>
      </c>
      <c r="D58" s="3">
        <v>5</v>
      </c>
      <c r="E58" s="3">
        <v>3</v>
      </c>
      <c r="F58" s="3">
        <v>8</v>
      </c>
      <c r="G58" s="3">
        <v>8</v>
      </c>
      <c r="H58" s="3">
        <v>6</v>
      </c>
      <c r="I58" s="3">
        <v>6</v>
      </c>
      <c r="J58" s="3">
        <v>1</v>
      </c>
      <c r="L58" s="3">
        <f t="shared" si="132"/>
        <v>0</v>
      </c>
      <c r="M58" s="3">
        <f t="shared" si="133"/>
        <v>0</v>
      </c>
      <c r="N58" s="3">
        <f t="shared" si="134"/>
        <v>0</v>
      </c>
      <c r="O58" s="3">
        <f t="shared" si="135"/>
        <v>0</v>
      </c>
      <c r="Q58" s="3">
        <f t="shared" si="22"/>
        <v>0</v>
      </c>
      <c r="R58" s="3">
        <f t="shared" si="23"/>
        <v>0</v>
      </c>
      <c r="S58" s="3">
        <f t="shared" si="24"/>
        <v>0</v>
      </c>
      <c r="T58" s="3">
        <f t="shared" si="25"/>
        <v>0</v>
      </c>
      <c r="V58" s="3">
        <f t="shared" si="26"/>
        <v>0</v>
      </c>
      <c r="W58" s="3">
        <f t="shared" si="27"/>
        <v>0</v>
      </c>
      <c r="X58" s="3">
        <f t="shared" si="28"/>
        <v>1</v>
      </c>
      <c r="Y58" s="3">
        <f t="shared" si="29"/>
        <v>1</v>
      </c>
      <c r="AA58" s="3">
        <f t="shared" si="30"/>
        <v>0</v>
      </c>
      <c r="AB58" s="3">
        <f t="shared" si="31"/>
        <v>0</v>
      </c>
      <c r="AC58" s="3">
        <f t="shared" si="32"/>
        <v>0</v>
      </c>
      <c r="AD58" s="3">
        <f t="shared" si="33"/>
        <v>0</v>
      </c>
      <c r="AF58" s="3">
        <f t="shared" si="34"/>
        <v>1</v>
      </c>
      <c r="AG58" s="3">
        <f t="shared" si="35"/>
        <v>1</v>
      </c>
      <c r="AH58" s="3">
        <f t="shared" si="36"/>
        <v>0</v>
      </c>
      <c r="AI58" s="3">
        <f t="shared" si="37"/>
        <v>0</v>
      </c>
      <c r="AK58" s="3">
        <f t="shared" si="38"/>
        <v>0</v>
      </c>
      <c r="AL58" s="3">
        <f t="shared" si="39"/>
        <v>0</v>
      </c>
      <c r="AM58" s="3">
        <f t="shared" si="40"/>
        <v>0</v>
      </c>
      <c r="AN58" s="3">
        <f t="shared" si="41"/>
        <v>0</v>
      </c>
      <c r="AP58" s="3">
        <f t="shared" si="42"/>
        <v>0</v>
      </c>
      <c r="AQ58" s="3">
        <f t="shared" si="43"/>
        <v>0</v>
      </c>
      <c r="AR58" s="3">
        <f t="shared" si="44"/>
        <v>0</v>
      </c>
      <c r="AS58" s="3">
        <f t="shared" si="45"/>
        <v>0</v>
      </c>
      <c r="AU58" s="3">
        <f t="shared" si="46"/>
        <v>0</v>
      </c>
      <c r="AV58" s="3">
        <f t="shared" si="4"/>
        <v>0</v>
      </c>
      <c r="AW58" s="3">
        <f t="shared" si="47"/>
        <v>0</v>
      </c>
      <c r="AX58" s="3">
        <f t="shared" si="48"/>
        <v>0</v>
      </c>
      <c r="AZ58" s="3">
        <f t="shared" si="136"/>
        <v>0</v>
      </c>
      <c r="BA58" s="3">
        <f t="shared" si="137"/>
        <v>0</v>
      </c>
      <c r="BB58" s="3">
        <f t="shared" si="138"/>
        <v>0</v>
      </c>
      <c r="BC58" s="3">
        <f t="shared" si="139"/>
        <v>0</v>
      </c>
      <c r="BD58" s="3">
        <f t="shared" si="140"/>
        <v>0</v>
      </c>
      <c r="BE58" s="3">
        <f t="shared" si="141"/>
        <v>0</v>
      </c>
      <c r="BF58" s="3">
        <f t="shared" si="142"/>
        <v>1</v>
      </c>
      <c r="BG58" s="3">
        <f t="shared" si="143"/>
        <v>1</v>
      </c>
      <c r="BH58" s="3">
        <f t="shared" si="144"/>
        <v>0</v>
      </c>
      <c r="BI58" s="3">
        <f t="shared" si="145"/>
        <v>1</v>
      </c>
      <c r="BJ58" s="3">
        <f t="shared" si="146"/>
        <v>1</v>
      </c>
      <c r="BK58" s="3">
        <f t="shared" si="147"/>
        <v>0</v>
      </c>
      <c r="BM58" s="15">
        <f t="shared" si="49"/>
        <v>0</v>
      </c>
      <c r="BN58" s="3">
        <f t="shared" si="17"/>
        <v>0</v>
      </c>
      <c r="BO58" s="3">
        <f t="shared" si="18"/>
        <v>0</v>
      </c>
      <c r="BP58" s="3">
        <f t="shared" si="19"/>
        <v>0</v>
      </c>
      <c r="BQ58" s="3">
        <f t="shared" si="20"/>
        <v>0</v>
      </c>
      <c r="BS58" s="3">
        <f t="shared" si="148"/>
        <v>0</v>
      </c>
      <c r="BT58" s="3">
        <f t="shared" si="51"/>
        <v>0</v>
      </c>
      <c r="BU58" s="3">
        <f t="shared" si="52"/>
        <v>0</v>
      </c>
      <c r="BV58" s="3">
        <f t="shared" si="53"/>
        <v>0</v>
      </c>
      <c r="BX58" s="3">
        <f t="shared" si="54"/>
        <v>0</v>
      </c>
      <c r="BY58" s="3" t="str">
        <f t="shared" si="149"/>
        <v>N/A</v>
      </c>
      <c r="BZ58" s="3" t="str">
        <f t="shared" si="56"/>
        <v>N/A</v>
      </c>
      <c r="CA58" s="3" t="str">
        <f t="shared" si="57"/>
        <v>N/A</v>
      </c>
      <c r="CB58" s="3" t="str">
        <f t="shared" si="58"/>
        <v>N/A</v>
      </c>
      <c r="CD58" s="3">
        <f t="shared" si="59"/>
        <v>0</v>
      </c>
      <c r="CE58" s="3" t="str">
        <f t="shared" si="150"/>
        <v>N/A</v>
      </c>
      <c r="CF58" s="3" t="str">
        <f t="shared" si="61"/>
        <v>N/A</v>
      </c>
      <c r="CG58" s="3" t="str">
        <f t="shared" si="62"/>
        <v>N/A</v>
      </c>
      <c r="CH58" s="3" t="str">
        <f t="shared" si="63"/>
        <v>N/A</v>
      </c>
      <c r="CJ58" s="3">
        <f t="shared" si="21"/>
        <v>1</v>
      </c>
      <c r="CK58" s="3">
        <f t="shared" si="151"/>
        <v>8</v>
      </c>
      <c r="CL58" s="3">
        <f t="shared" si="65"/>
        <v>8</v>
      </c>
      <c r="CM58" s="3">
        <f t="shared" si="66"/>
        <v>6</v>
      </c>
      <c r="CN58" s="3">
        <f t="shared" si="67"/>
        <v>6</v>
      </c>
      <c r="CP58" s="3">
        <v>3</v>
      </c>
      <c r="CQ58" s="3">
        <v>3</v>
      </c>
      <c r="CR58" s="3">
        <v>2</v>
      </c>
      <c r="CS58" s="3">
        <v>2</v>
      </c>
      <c r="CU58" s="3">
        <f t="shared" si="68"/>
        <v>0</v>
      </c>
      <c r="CV58" s="3">
        <f t="shared" si="69"/>
        <v>0</v>
      </c>
      <c r="CW58" s="3">
        <f t="shared" si="70"/>
        <v>0</v>
      </c>
      <c r="CX58" s="3">
        <f t="shared" si="71"/>
        <v>0</v>
      </c>
      <c r="CZ58" s="3">
        <v>0</v>
      </c>
      <c r="DA58" s="3">
        <v>0</v>
      </c>
      <c r="DB58" s="3">
        <v>1</v>
      </c>
      <c r="DC58" s="3">
        <v>1</v>
      </c>
    </row>
    <row r="59" spans="1:107">
      <c r="A59" s="3" t="s">
        <v>437</v>
      </c>
      <c r="B59" s="3">
        <v>4</v>
      </c>
      <c r="C59" s="3">
        <v>140</v>
      </c>
      <c r="D59" s="3">
        <v>3</v>
      </c>
      <c r="E59" s="3">
        <v>13</v>
      </c>
      <c r="F59" s="3">
        <v>4</v>
      </c>
      <c r="G59" s="3">
        <v>3</v>
      </c>
      <c r="H59" s="3">
        <v>4</v>
      </c>
      <c r="I59" s="3">
        <v>6</v>
      </c>
      <c r="J59" s="3">
        <v>1</v>
      </c>
      <c r="L59" s="3">
        <f t="shared" si="132"/>
        <v>0</v>
      </c>
      <c r="M59" s="3">
        <f t="shared" si="133"/>
        <v>1</v>
      </c>
      <c r="N59" s="3">
        <f t="shared" si="134"/>
        <v>0</v>
      </c>
      <c r="O59" s="3">
        <f t="shared" si="135"/>
        <v>0</v>
      </c>
      <c r="Q59" s="3">
        <f t="shared" si="22"/>
        <v>0</v>
      </c>
      <c r="R59" s="3">
        <f t="shared" si="23"/>
        <v>0</v>
      </c>
      <c r="S59" s="3">
        <f t="shared" si="24"/>
        <v>0</v>
      </c>
      <c r="T59" s="3">
        <f t="shared" si="25"/>
        <v>0</v>
      </c>
      <c r="V59" s="3">
        <f t="shared" si="26"/>
        <v>1</v>
      </c>
      <c r="W59" s="3">
        <f t="shared" si="27"/>
        <v>0</v>
      </c>
      <c r="X59" s="3">
        <f t="shared" si="28"/>
        <v>1</v>
      </c>
      <c r="Y59" s="3">
        <f t="shared" si="29"/>
        <v>0</v>
      </c>
      <c r="AA59" s="3">
        <f t="shared" si="30"/>
        <v>0</v>
      </c>
      <c r="AB59" s="3">
        <f t="shared" si="31"/>
        <v>0</v>
      </c>
      <c r="AC59" s="3">
        <f t="shared" si="32"/>
        <v>0</v>
      </c>
      <c r="AD59" s="3">
        <f t="shared" si="33"/>
        <v>0</v>
      </c>
      <c r="AF59" s="3">
        <f t="shared" si="34"/>
        <v>0</v>
      </c>
      <c r="AG59" s="3">
        <f t="shared" si="35"/>
        <v>0</v>
      </c>
      <c r="AH59" s="3">
        <f t="shared" si="36"/>
        <v>0</v>
      </c>
      <c r="AI59" s="3">
        <f t="shared" si="37"/>
        <v>1</v>
      </c>
      <c r="AK59" s="3">
        <f t="shared" si="38"/>
        <v>0</v>
      </c>
      <c r="AL59" s="3">
        <f t="shared" si="39"/>
        <v>0</v>
      </c>
      <c r="AM59" s="3">
        <f t="shared" si="40"/>
        <v>0</v>
      </c>
      <c r="AN59" s="3">
        <f t="shared" si="41"/>
        <v>0</v>
      </c>
      <c r="AP59" s="3">
        <f t="shared" si="42"/>
        <v>0</v>
      </c>
      <c r="AQ59" s="3">
        <f t="shared" si="43"/>
        <v>0</v>
      </c>
      <c r="AR59" s="3">
        <f t="shared" si="44"/>
        <v>0</v>
      </c>
      <c r="AS59" s="3">
        <f t="shared" si="45"/>
        <v>0</v>
      </c>
      <c r="AU59" s="3">
        <f t="shared" si="46"/>
        <v>0</v>
      </c>
      <c r="AV59" s="3">
        <f t="shared" si="4"/>
        <v>0</v>
      </c>
      <c r="AW59" s="3">
        <f t="shared" si="47"/>
        <v>0</v>
      </c>
      <c r="AX59" s="3">
        <f t="shared" si="48"/>
        <v>0</v>
      </c>
      <c r="AZ59" s="3">
        <f t="shared" si="136"/>
        <v>0</v>
      </c>
      <c r="BA59" s="3">
        <f t="shared" si="137"/>
        <v>0</v>
      </c>
      <c r="BB59" s="3">
        <f t="shared" si="138"/>
        <v>1</v>
      </c>
      <c r="BC59" s="3">
        <f t="shared" si="139"/>
        <v>1</v>
      </c>
      <c r="BD59" s="3">
        <f t="shared" si="140"/>
        <v>1</v>
      </c>
      <c r="BE59" s="3">
        <f t="shared" si="141"/>
        <v>1</v>
      </c>
      <c r="BF59" s="3">
        <f t="shared" si="142"/>
        <v>0</v>
      </c>
      <c r="BG59" s="3">
        <f t="shared" si="143"/>
        <v>0</v>
      </c>
      <c r="BH59" s="3">
        <f t="shared" si="144"/>
        <v>1</v>
      </c>
      <c r="BI59" s="3">
        <f t="shared" si="145"/>
        <v>0</v>
      </c>
      <c r="BJ59" s="3">
        <f t="shared" si="146"/>
        <v>0</v>
      </c>
      <c r="BK59" s="3">
        <f t="shared" si="147"/>
        <v>0</v>
      </c>
      <c r="BM59" s="15" t="str">
        <f t="shared" si="49"/>
        <v>Scott</v>
      </c>
      <c r="BN59" s="3">
        <f t="shared" si="17"/>
        <v>0</v>
      </c>
      <c r="BO59" s="3">
        <f t="shared" si="18"/>
        <v>1</v>
      </c>
      <c r="BP59" s="3">
        <f t="shared" si="19"/>
        <v>0</v>
      </c>
      <c r="BQ59" s="3">
        <f t="shared" si="20"/>
        <v>0</v>
      </c>
      <c r="BS59" s="3">
        <f t="shared" si="148"/>
        <v>0</v>
      </c>
      <c r="BT59" s="3">
        <f t="shared" si="51"/>
        <v>0</v>
      </c>
      <c r="BU59" s="3">
        <f t="shared" si="52"/>
        <v>0</v>
      </c>
      <c r="BV59" s="3">
        <f t="shared" si="53"/>
        <v>1</v>
      </c>
      <c r="BX59" s="3">
        <f t="shared" si="54"/>
        <v>1</v>
      </c>
      <c r="BY59" s="3">
        <f t="shared" si="149"/>
        <v>4</v>
      </c>
      <c r="BZ59" s="3">
        <f t="shared" si="56"/>
        <v>3</v>
      </c>
      <c r="CA59" s="3">
        <f t="shared" si="57"/>
        <v>4</v>
      </c>
      <c r="CB59" s="3">
        <f t="shared" si="58"/>
        <v>6</v>
      </c>
      <c r="CD59" s="3">
        <f t="shared" si="59"/>
        <v>0</v>
      </c>
      <c r="CE59" s="3" t="str">
        <f t="shared" si="150"/>
        <v>N/A</v>
      </c>
      <c r="CF59" s="3" t="str">
        <f t="shared" si="61"/>
        <v>N/A</v>
      </c>
      <c r="CG59" s="3" t="str">
        <f t="shared" si="62"/>
        <v>N/A</v>
      </c>
      <c r="CH59" s="3" t="str">
        <f t="shared" si="63"/>
        <v>N/A</v>
      </c>
      <c r="CJ59" s="3">
        <f t="shared" si="21"/>
        <v>0</v>
      </c>
      <c r="CK59" s="3" t="str">
        <f t="shared" si="151"/>
        <v>N/A</v>
      </c>
      <c r="CL59" s="3" t="str">
        <f t="shared" si="65"/>
        <v>N/A</v>
      </c>
      <c r="CM59" s="3" t="str">
        <f t="shared" si="66"/>
        <v>N/A</v>
      </c>
      <c r="CN59" s="3" t="str">
        <f t="shared" si="67"/>
        <v>N/A</v>
      </c>
      <c r="CP59" s="3">
        <v>2</v>
      </c>
      <c r="CQ59" s="3">
        <v>2</v>
      </c>
      <c r="CR59" s="3">
        <v>1</v>
      </c>
      <c r="CS59" s="3">
        <v>2</v>
      </c>
      <c r="CU59" s="3">
        <f t="shared" si="68"/>
        <v>0</v>
      </c>
      <c r="CV59" s="3">
        <f t="shared" si="69"/>
        <v>1</v>
      </c>
      <c r="CW59" s="3">
        <f t="shared" si="70"/>
        <v>0</v>
      </c>
      <c r="CX59" s="3">
        <f t="shared" si="71"/>
        <v>0</v>
      </c>
      <c r="CZ59" s="3">
        <v>0</v>
      </c>
      <c r="DA59" s="3">
        <v>0</v>
      </c>
      <c r="DB59" s="3">
        <v>0</v>
      </c>
      <c r="DC59" s="3">
        <v>0</v>
      </c>
    </row>
    <row r="60" spans="1:107">
      <c r="A60" s="3" t="s">
        <v>437</v>
      </c>
      <c r="B60" s="3">
        <v>5</v>
      </c>
      <c r="C60" s="3">
        <v>383</v>
      </c>
      <c r="D60" s="3">
        <v>4</v>
      </c>
      <c r="E60" s="3">
        <v>1</v>
      </c>
      <c r="F60" s="3">
        <v>6</v>
      </c>
      <c r="G60" s="3">
        <v>6</v>
      </c>
      <c r="H60" s="3">
        <v>6</v>
      </c>
      <c r="I60" s="3">
        <v>5</v>
      </c>
      <c r="J60" s="3">
        <v>1</v>
      </c>
      <c r="L60" s="3">
        <f t="shared" si="132"/>
        <v>0</v>
      </c>
      <c r="M60" s="3">
        <f t="shared" si="133"/>
        <v>0</v>
      </c>
      <c r="N60" s="3">
        <f t="shared" si="134"/>
        <v>0</v>
      </c>
      <c r="O60" s="3">
        <f t="shared" si="135"/>
        <v>0</v>
      </c>
      <c r="Q60" s="3">
        <f t="shared" si="22"/>
        <v>0</v>
      </c>
      <c r="R60" s="3">
        <f t="shared" si="23"/>
        <v>0</v>
      </c>
      <c r="S60" s="3">
        <f t="shared" si="24"/>
        <v>0</v>
      </c>
      <c r="T60" s="3">
        <f t="shared" si="25"/>
        <v>0</v>
      </c>
      <c r="V60" s="3">
        <f t="shared" si="26"/>
        <v>0</v>
      </c>
      <c r="W60" s="3">
        <f t="shared" si="27"/>
        <v>0</v>
      </c>
      <c r="X60" s="3">
        <f t="shared" si="28"/>
        <v>0</v>
      </c>
      <c r="Y60" s="3">
        <f t="shared" si="29"/>
        <v>1</v>
      </c>
      <c r="AA60" s="3">
        <f t="shared" si="30"/>
        <v>1</v>
      </c>
      <c r="AB60" s="3">
        <f t="shared" si="31"/>
        <v>1</v>
      </c>
      <c r="AC60" s="3">
        <f t="shared" si="32"/>
        <v>1</v>
      </c>
      <c r="AD60" s="3">
        <f t="shared" si="33"/>
        <v>0</v>
      </c>
      <c r="AF60" s="3">
        <f t="shared" si="34"/>
        <v>0</v>
      </c>
      <c r="AG60" s="3">
        <f t="shared" si="35"/>
        <v>0</v>
      </c>
      <c r="AH60" s="3">
        <f t="shared" si="36"/>
        <v>0</v>
      </c>
      <c r="AI60" s="3">
        <f t="shared" si="37"/>
        <v>0</v>
      </c>
      <c r="AK60" s="3">
        <f t="shared" si="38"/>
        <v>0</v>
      </c>
      <c r="AL60" s="3">
        <f t="shared" si="39"/>
        <v>0</v>
      </c>
      <c r="AM60" s="3">
        <f t="shared" si="40"/>
        <v>0</v>
      </c>
      <c r="AN60" s="3">
        <f t="shared" si="41"/>
        <v>0</v>
      </c>
      <c r="AP60" s="3">
        <f t="shared" si="42"/>
        <v>0</v>
      </c>
      <c r="AQ60" s="3">
        <f t="shared" si="43"/>
        <v>0</v>
      </c>
      <c r="AR60" s="3">
        <f t="shared" si="44"/>
        <v>0</v>
      </c>
      <c r="AS60" s="3">
        <f t="shared" si="45"/>
        <v>0</v>
      </c>
      <c r="AU60" s="3">
        <f t="shared" si="46"/>
        <v>0</v>
      </c>
      <c r="AV60" s="3">
        <f t="shared" si="4"/>
        <v>0</v>
      </c>
      <c r="AW60" s="3">
        <f t="shared" si="47"/>
        <v>0</v>
      </c>
      <c r="AX60" s="3">
        <f t="shared" si="48"/>
        <v>0</v>
      </c>
      <c r="AZ60" s="3">
        <f t="shared" si="136"/>
        <v>0</v>
      </c>
      <c r="BA60" s="3">
        <f t="shared" si="137"/>
        <v>0</v>
      </c>
      <c r="BB60" s="3">
        <f t="shared" si="138"/>
        <v>0</v>
      </c>
      <c r="BC60" s="3">
        <f t="shared" si="139"/>
        <v>0</v>
      </c>
      <c r="BD60" s="3">
        <f t="shared" si="140"/>
        <v>0</v>
      </c>
      <c r="BE60" s="3">
        <f t="shared" si="141"/>
        <v>0</v>
      </c>
      <c r="BF60" s="3">
        <f t="shared" si="142"/>
        <v>0</v>
      </c>
      <c r="BG60" s="3">
        <f t="shared" si="143"/>
        <v>0</v>
      </c>
      <c r="BH60" s="3">
        <f t="shared" si="144"/>
        <v>0</v>
      </c>
      <c r="BI60" s="3">
        <f t="shared" si="145"/>
        <v>1</v>
      </c>
      <c r="BJ60" s="3">
        <f t="shared" si="146"/>
        <v>1</v>
      </c>
      <c r="BK60" s="3">
        <f t="shared" si="147"/>
        <v>1</v>
      </c>
      <c r="BM60" s="15" t="str">
        <f t="shared" si="49"/>
        <v>Droz</v>
      </c>
      <c r="BN60" s="3">
        <f t="shared" si="17"/>
        <v>0</v>
      </c>
      <c r="BO60" s="3">
        <f t="shared" si="18"/>
        <v>0</v>
      </c>
      <c r="BP60" s="3">
        <f t="shared" si="19"/>
        <v>0</v>
      </c>
      <c r="BQ60" s="3">
        <f t="shared" si="20"/>
        <v>1</v>
      </c>
      <c r="BS60" s="3">
        <f t="shared" si="148"/>
        <v>0</v>
      </c>
      <c r="BT60" s="3">
        <f t="shared" si="51"/>
        <v>0</v>
      </c>
      <c r="BU60" s="3">
        <f t="shared" si="52"/>
        <v>0</v>
      </c>
      <c r="BV60" s="3">
        <f t="shared" si="53"/>
        <v>0</v>
      </c>
      <c r="BX60" s="3">
        <f t="shared" si="54"/>
        <v>0</v>
      </c>
      <c r="BY60" s="3" t="str">
        <f t="shared" si="149"/>
        <v>N/A</v>
      </c>
      <c r="BZ60" s="3" t="str">
        <f t="shared" si="56"/>
        <v>N/A</v>
      </c>
      <c r="CA60" s="3" t="str">
        <f t="shared" si="57"/>
        <v>N/A</v>
      </c>
      <c r="CB60" s="3" t="str">
        <f t="shared" si="58"/>
        <v>N/A</v>
      </c>
      <c r="CD60" s="3">
        <f t="shared" si="59"/>
        <v>1</v>
      </c>
      <c r="CE60" s="3">
        <f t="shared" si="150"/>
        <v>6</v>
      </c>
      <c r="CF60" s="3">
        <f t="shared" si="61"/>
        <v>6</v>
      </c>
      <c r="CG60" s="3">
        <f t="shared" si="62"/>
        <v>6</v>
      </c>
      <c r="CH60" s="3">
        <f t="shared" si="63"/>
        <v>5</v>
      </c>
      <c r="CJ60" s="3">
        <f t="shared" si="21"/>
        <v>0</v>
      </c>
      <c r="CK60" s="3" t="str">
        <f t="shared" si="151"/>
        <v>N/A</v>
      </c>
      <c r="CL60" s="3" t="str">
        <f t="shared" si="65"/>
        <v>N/A</v>
      </c>
      <c r="CM60" s="3" t="str">
        <f t="shared" si="66"/>
        <v>N/A</v>
      </c>
      <c r="CN60" s="3" t="str">
        <f t="shared" si="67"/>
        <v>N/A</v>
      </c>
      <c r="CP60" s="3">
        <v>3</v>
      </c>
      <c r="CQ60" s="3">
        <v>2</v>
      </c>
      <c r="CR60" s="3">
        <v>2</v>
      </c>
      <c r="CS60" s="3">
        <v>3</v>
      </c>
      <c r="CU60" s="3">
        <f t="shared" si="68"/>
        <v>0</v>
      </c>
      <c r="CV60" s="3">
        <f t="shared" si="69"/>
        <v>0</v>
      </c>
      <c r="CW60" s="3">
        <f t="shared" si="70"/>
        <v>0</v>
      </c>
      <c r="CX60" s="3">
        <f t="shared" si="71"/>
        <v>1</v>
      </c>
      <c r="CZ60" s="3">
        <v>0</v>
      </c>
      <c r="DA60" s="3">
        <v>0</v>
      </c>
      <c r="DB60" s="3">
        <v>1</v>
      </c>
      <c r="DC60" s="3">
        <v>1</v>
      </c>
    </row>
    <row r="61" spans="1:107">
      <c r="A61" s="3" t="s">
        <v>437</v>
      </c>
      <c r="B61" s="3">
        <v>6</v>
      </c>
      <c r="C61" s="3">
        <v>479</v>
      </c>
      <c r="D61" s="3">
        <v>5</v>
      </c>
      <c r="E61" s="3">
        <v>5</v>
      </c>
      <c r="F61" s="3">
        <v>6</v>
      </c>
      <c r="G61" s="3">
        <v>6</v>
      </c>
      <c r="H61" s="3">
        <v>5</v>
      </c>
      <c r="I61" s="3">
        <v>5</v>
      </c>
      <c r="J61" s="3">
        <v>1</v>
      </c>
      <c r="L61" s="3">
        <f t="shared" si="132"/>
        <v>0</v>
      </c>
      <c r="M61" s="3">
        <f t="shared" si="133"/>
        <v>0</v>
      </c>
      <c r="N61" s="3">
        <f t="shared" si="134"/>
        <v>1</v>
      </c>
      <c r="O61" s="3">
        <f t="shared" si="135"/>
        <v>1</v>
      </c>
      <c r="Q61" s="3">
        <f t="shared" si="22"/>
        <v>0</v>
      </c>
      <c r="R61" s="3">
        <f t="shared" si="23"/>
        <v>0</v>
      </c>
      <c r="S61" s="3">
        <f t="shared" si="24"/>
        <v>0</v>
      </c>
      <c r="T61" s="3">
        <f t="shared" si="25"/>
        <v>0</v>
      </c>
      <c r="V61" s="3">
        <f t="shared" si="26"/>
        <v>1</v>
      </c>
      <c r="W61" s="3">
        <f t="shared" si="27"/>
        <v>1</v>
      </c>
      <c r="X61" s="3">
        <f t="shared" si="28"/>
        <v>0</v>
      </c>
      <c r="Y61" s="3">
        <f t="shared" si="29"/>
        <v>0</v>
      </c>
      <c r="AA61" s="3">
        <f t="shared" si="30"/>
        <v>0</v>
      </c>
      <c r="AB61" s="3">
        <f t="shared" si="31"/>
        <v>0</v>
      </c>
      <c r="AC61" s="3">
        <f t="shared" si="32"/>
        <v>0</v>
      </c>
      <c r="AD61" s="3">
        <f t="shared" si="33"/>
        <v>0</v>
      </c>
      <c r="AF61" s="3">
        <f t="shared" si="34"/>
        <v>0</v>
      </c>
      <c r="AG61" s="3">
        <f t="shared" si="35"/>
        <v>0</v>
      </c>
      <c r="AH61" s="3">
        <f t="shared" si="36"/>
        <v>0</v>
      </c>
      <c r="AI61" s="3">
        <f t="shared" si="37"/>
        <v>0</v>
      </c>
      <c r="AK61" s="3">
        <f t="shared" si="38"/>
        <v>0</v>
      </c>
      <c r="AL61" s="3">
        <f t="shared" si="39"/>
        <v>0</v>
      </c>
      <c r="AM61" s="3">
        <f t="shared" si="40"/>
        <v>0</v>
      </c>
      <c r="AN61" s="3">
        <f t="shared" si="41"/>
        <v>0</v>
      </c>
      <c r="AP61" s="3">
        <f t="shared" si="42"/>
        <v>0</v>
      </c>
      <c r="AQ61" s="3">
        <f t="shared" si="43"/>
        <v>0</v>
      </c>
      <c r="AR61" s="3">
        <f t="shared" si="44"/>
        <v>0</v>
      </c>
      <c r="AS61" s="3">
        <f t="shared" si="45"/>
        <v>0</v>
      </c>
      <c r="AU61" s="3">
        <f t="shared" si="46"/>
        <v>0</v>
      </c>
      <c r="AV61" s="3">
        <f t="shared" si="4"/>
        <v>0</v>
      </c>
      <c r="AW61" s="3">
        <f t="shared" si="47"/>
        <v>0</v>
      </c>
      <c r="AX61" s="3">
        <f t="shared" si="48"/>
        <v>0</v>
      </c>
      <c r="AZ61" s="3">
        <f t="shared" si="136"/>
        <v>0</v>
      </c>
      <c r="BA61" s="3">
        <f t="shared" si="137"/>
        <v>0</v>
      </c>
      <c r="BB61" s="3">
        <f t="shared" si="138"/>
        <v>0</v>
      </c>
      <c r="BC61" s="3">
        <f t="shared" si="139"/>
        <v>0</v>
      </c>
      <c r="BD61" s="3">
        <f t="shared" si="140"/>
        <v>0</v>
      </c>
      <c r="BE61" s="3">
        <f t="shared" si="141"/>
        <v>0</v>
      </c>
      <c r="BF61" s="3">
        <f t="shared" si="142"/>
        <v>1</v>
      </c>
      <c r="BG61" s="3">
        <f t="shared" si="143"/>
        <v>1</v>
      </c>
      <c r="BH61" s="3">
        <f t="shared" si="144"/>
        <v>0</v>
      </c>
      <c r="BI61" s="3">
        <f t="shared" si="145"/>
        <v>1</v>
      </c>
      <c r="BJ61" s="3">
        <f t="shared" si="146"/>
        <v>1</v>
      </c>
      <c r="BK61" s="3">
        <f t="shared" si="147"/>
        <v>0</v>
      </c>
      <c r="BM61" s="15">
        <f t="shared" si="49"/>
        <v>0</v>
      </c>
      <c r="BN61" s="3">
        <f t="shared" si="17"/>
        <v>0</v>
      </c>
      <c r="BO61" s="3">
        <f t="shared" si="18"/>
        <v>0</v>
      </c>
      <c r="BP61" s="3">
        <f t="shared" si="19"/>
        <v>0</v>
      </c>
      <c r="BQ61" s="3">
        <f t="shared" si="20"/>
        <v>0</v>
      </c>
      <c r="BS61" s="3">
        <f t="shared" si="148"/>
        <v>0</v>
      </c>
      <c r="BT61" s="3">
        <f t="shared" si="51"/>
        <v>0</v>
      </c>
      <c r="BU61" s="3">
        <f t="shared" si="52"/>
        <v>0</v>
      </c>
      <c r="BV61" s="3">
        <f t="shared" si="53"/>
        <v>0</v>
      </c>
      <c r="BX61" s="3">
        <f t="shared" si="54"/>
        <v>0</v>
      </c>
      <c r="BY61" s="3" t="str">
        <f t="shared" si="149"/>
        <v>N/A</v>
      </c>
      <c r="BZ61" s="3" t="str">
        <f t="shared" si="56"/>
        <v>N/A</v>
      </c>
      <c r="CA61" s="3" t="str">
        <f t="shared" si="57"/>
        <v>N/A</v>
      </c>
      <c r="CB61" s="3" t="str">
        <f t="shared" si="58"/>
        <v>N/A</v>
      </c>
      <c r="CD61" s="3">
        <f t="shared" si="59"/>
        <v>0</v>
      </c>
      <c r="CE61" s="3" t="str">
        <f t="shared" si="150"/>
        <v>N/A</v>
      </c>
      <c r="CF61" s="3" t="str">
        <f t="shared" si="61"/>
        <v>N/A</v>
      </c>
      <c r="CG61" s="3" t="str">
        <f t="shared" si="62"/>
        <v>N/A</v>
      </c>
      <c r="CH61" s="3" t="str">
        <f t="shared" si="63"/>
        <v>N/A</v>
      </c>
      <c r="CJ61" s="3">
        <f t="shared" si="21"/>
        <v>1</v>
      </c>
      <c r="CK61" s="3">
        <f t="shared" si="151"/>
        <v>6</v>
      </c>
      <c r="CL61" s="3">
        <f t="shared" si="65"/>
        <v>6</v>
      </c>
      <c r="CM61" s="3">
        <f t="shared" si="66"/>
        <v>5</v>
      </c>
      <c r="CN61" s="3">
        <f t="shared" si="67"/>
        <v>5</v>
      </c>
      <c r="CP61" s="3">
        <v>2</v>
      </c>
      <c r="CQ61" s="3">
        <v>2</v>
      </c>
      <c r="CR61" s="3">
        <v>2</v>
      </c>
      <c r="CS61" s="3">
        <v>2</v>
      </c>
      <c r="CU61" s="3">
        <f t="shared" si="68"/>
        <v>0</v>
      </c>
      <c r="CV61" s="3">
        <f t="shared" si="69"/>
        <v>0</v>
      </c>
      <c r="CW61" s="3">
        <f t="shared" si="70"/>
        <v>1</v>
      </c>
      <c r="CX61" s="3">
        <f t="shared" si="71"/>
        <v>1</v>
      </c>
      <c r="CZ61" s="3">
        <v>0</v>
      </c>
      <c r="DA61" s="3">
        <v>1</v>
      </c>
      <c r="DB61" s="3">
        <v>1</v>
      </c>
      <c r="DC61" s="3">
        <v>1</v>
      </c>
    </row>
    <row r="62" spans="1:107">
      <c r="A62" s="3" t="s">
        <v>437</v>
      </c>
      <c r="B62" s="3">
        <v>7</v>
      </c>
      <c r="C62" s="3">
        <v>288</v>
      </c>
      <c r="D62" s="3">
        <v>4</v>
      </c>
      <c r="E62" s="3">
        <v>15</v>
      </c>
      <c r="F62" s="3">
        <v>4</v>
      </c>
      <c r="G62" s="3">
        <v>3</v>
      </c>
      <c r="H62" s="3">
        <v>4</v>
      </c>
      <c r="I62" s="3">
        <v>4</v>
      </c>
      <c r="J62" s="3">
        <v>1</v>
      </c>
      <c r="L62" s="3">
        <f t="shared" si="132"/>
        <v>1</v>
      </c>
      <c r="M62" s="3">
        <f t="shared" si="133"/>
        <v>0</v>
      </c>
      <c r="N62" s="3">
        <f t="shared" si="134"/>
        <v>1</v>
      </c>
      <c r="O62" s="3">
        <f t="shared" si="135"/>
        <v>1</v>
      </c>
      <c r="Q62" s="3">
        <f t="shared" si="22"/>
        <v>0</v>
      </c>
      <c r="R62" s="3">
        <f t="shared" si="23"/>
        <v>1</v>
      </c>
      <c r="S62" s="3">
        <f t="shared" si="24"/>
        <v>0</v>
      </c>
      <c r="T62" s="3">
        <f t="shared" si="25"/>
        <v>0</v>
      </c>
      <c r="V62" s="3">
        <f t="shared" si="26"/>
        <v>0</v>
      </c>
      <c r="W62" s="3">
        <f t="shared" si="27"/>
        <v>0</v>
      </c>
      <c r="X62" s="3">
        <f t="shared" si="28"/>
        <v>0</v>
      </c>
      <c r="Y62" s="3">
        <f t="shared" si="29"/>
        <v>0</v>
      </c>
      <c r="AA62" s="3">
        <f t="shared" si="30"/>
        <v>0</v>
      </c>
      <c r="AB62" s="3">
        <f t="shared" si="31"/>
        <v>0</v>
      </c>
      <c r="AC62" s="3">
        <f t="shared" si="32"/>
        <v>0</v>
      </c>
      <c r="AD62" s="3">
        <f t="shared" si="33"/>
        <v>0</v>
      </c>
      <c r="AF62" s="3">
        <f t="shared" si="34"/>
        <v>0</v>
      </c>
      <c r="AG62" s="3">
        <f t="shared" si="35"/>
        <v>0</v>
      </c>
      <c r="AH62" s="3">
        <f t="shared" si="36"/>
        <v>0</v>
      </c>
      <c r="AI62" s="3">
        <f t="shared" si="37"/>
        <v>0</v>
      </c>
      <c r="AK62" s="3">
        <f t="shared" si="38"/>
        <v>0</v>
      </c>
      <c r="AL62" s="3">
        <f t="shared" si="39"/>
        <v>0</v>
      </c>
      <c r="AM62" s="3">
        <f t="shared" si="40"/>
        <v>0</v>
      </c>
      <c r="AN62" s="3">
        <f t="shared" si="41"/>
        <v>0</v>
      </c>
      <c r="AP62" s="3">
        <f t="shared" si="42"/>
        <v>0</v>
      </c>
      <c r="AQ62" s="3">
        <f t="shared" si="43"/>
        <v>0</v>
      </c>
      <c r="AR62" s="3">
        <f t="shared" si="44"/>
        <v>0</v>
      </c>
      <c r="AS62" s="3">
        <f t="shared" si="45"/>
        <v>0</v>
      </c>
      <c r="AU62" s="3">
        <f t="shared" si="46"/>
        <v>0</v>
      </c>
      <c r="AV62" s="3">
        <f t="shared" si="4"/>
        <v>0</v>
      </c>
      <c r="AW62" s="3">
        <f t="shared" si="47"/>
        <v>0</v>
      </c>
      <c r="AX62" s="3">
        <f t="shared" si="48"/>
        <v>0</v>
      </c>
      <c r="AZ62" s="3">
        <f t="shared" si="136"/>
        <v>0</v>
      </c>
      <c r="BA62" s="3">
        <f t="shared" si="137"/>
        <v>0</v>
      </c>
      <c r="BB62" s="3">
        <f t="shared" si="138"/>
        <v>0</v>
      </c>
      <c r="BC62" s="3">
        <f t="shared" si="139"/>
        <v>1</v>
      </c>
      <c r="BD62" s="3">
        <f t="shared" si="140"/>
        <v>1</v>
      </c>
      <c r="BE62" s="3">
        <f t="shared" si="141"/>
        <v>1</v>
      </c>
      <c r="BF62" s="3">
        <f t="shared" si="142"/>
        <v>0</v>
      </c>
      <c r="BG62" s="3">
        <f t="shared" si="143"/>
        <v>0</v>
      </c>
      <c r="BH62" s="3">
        <f t="shared" si="144"/>
        <v>0</v>
      </c>
      <c r="BI62" s="3">
        <f t="shared" si="145"/>
        <v>0</v>
      </c>
      <c r="BJ62" s="3">
        <f t="shared" si="146"/>
        <v>0</v>
      </c>
      <c r="BK62" s="3">
        <f t="shared" si="147"/>
        <v>0</v>
      </c>
      <c r="BM62" s="15" t="str">
        <f t="shared" si="49"/>
        <v>Scott</v>
      </c>
      <c r="BN62" s="3">
        <f t="shared" si="17"/>
        <v>0</v>
      </c>
      <c r="BO62" s="3">
        <f t="shared" si="18"/>
        <v>1</v>
      </c>
      <c r="BP62" s="3">
        <f t="shared" si="19"/>
        <v>0</v>
      </c>
      <c r="BQ62" s="3">
        <f t="shared" si="20"/>
        <v>0</v>
      </c>
      <c r="BS62" s="3">
        <f t="shared" si="148"/>
        <v>0</v>
      </c>
      <c r="BT62" s="3">
        <f t="shared" si="51"/>
        <v>0</v>
      </c>
      <c r="BU62" s="3">
        <f t="shared" si="52"/>
        <v>0</v>
      </c>
      <c r="BV62" s="3">
        <f t="shared" si="53"/>
        <v>0</v>
      </c>
      <c r="BX62" s="3">
        <f t="shared" si="54"/>
        <v>0</v>
      </c>
      <c r="BY62" s="3" t="str">
        <f t="shared" si="149"/>
        <v>N/A</v>
      </c>
      <c r="BZ62" s="3" t="str">
        <f t="shared" si="56"/>
        <v>N/A</v>
      </c>
      <c r="CA62" s="3" t="str">
        <f t="shared" si="57"/>
        <v>N/A</v>
      </c>
      <c r="CB62" s="3" t="str">
        <f t="shared" si="58"/>
        <v>N/A</v>
      </c>
      <c r="CD62" s="3">
        <f t="shared" si="59"/>
        <v>1</v>
      </c>
      <c r="CE62" s="3">
        <f t="shared" si="150"/>
        <v>4</v>
      </c>
      <c r="CF62" s="3">
        <f t="shared" si="61"/>
        <v>3</v>
      </c>
      <c r="CG62" s="3">
        <f t="shared" si="62"/>
        <v>4</v>
      </c>
      <c r="CH62" s="3">
        <f t="shared" si="63"/>
        <v>4</v>
      </c>
      <c r="CJ62" s="3">
        <f t="shared" si="21"/>
        <v>0</v>
      </c>
      <c r="CK62" s="3" t="str">
        <f t="shared" si="151"/>
        <v>N/A</v>
      </c>
      <c r="CL62" s="3" t="str">
        <f t="shared" si="65"/>
        <v>N/A</v>
      </c>
      <c r="CM62" s="3" t="str">
        <f t="shared" si="66"/>
        <v>N/A</v>
      </c>
      <c r="CN62" s="3" t="str">
        <f t="shared" si="67"/>
        <v>N/A</v>
      </c>
      <c r="CP62" s="3">
        <v>2</v>
      </c>
      <c r="CQ62" s="3">
        <v>1</v>
      </c>
      <c r="CR62" s="3">
        <v>2</v>
      </c>
      <c r="CS62" s="3">
        <v>2</v>
      </c>
      <c r="CU62" s="3">
        <f t="shared" si="68"/>
        <v>1</v>
      </c>
      <c r="CV62" s="3">
        <f t="shared" si="69"/>
        <v>1</v>
      </c>
      <c r="CW62" s="3">
        <f t="shared" si="70"/>
        <v>1</v>
      </c>
      <c r="CX62" s="3">
        <f t="shared" si="71"/>
        <v>1</v>
      </c>
      <c r="CZ62" s="3">
        <v>0</v>
      </c>
      <c r="DA62" s="3">
        <v>1</v>
      </c>
      <c r="DB62" s="3">
        <v>0</v>
      </c>
      <c r="DC62" s="3">
        <v>0</v>
      </c>
    </row>
    <row r="63" spans="1:107">
      <c r="A63" s="3" t="s">
        <v>437</v>
      </c>
      <c r="B63" s="3">
        <v>8</v>
      </c>
      <c r="C63" s="3">
        <v>152</v>
      </c>
      <c r="D63" s="3">
        <v>3</v>
      </c>
      <c r="E63" s="3">
        <v>17</v>
      </c>
      <c r="F63" s="3">
        <v>5</v>
      </c>
      <c r="G63" s="3">
        <v>4</v>
      </c>
      <c r="H63" s="3">
        <v>2</v>
      </c>
      <c r="I63" s="3">
        <v>3</v>
      </c>
      <c r="J63" s="3">
        <v>1</v>
      </c>
      <c r="L63" s="3">
        <f t="shared" si="132"/>
        <v>0</v>
      </c>
      <c r="M63" s="3">
        <f t="shared" si="133"/>
        <v>0</v>
      </c>
      <c r="N63" s="3">
        <f t="shared" si="134"/>
        <v>0</v>
      </c>
      <c r="O63" s="3">
        <f t="shared" si="135"/>
        <v>1</v>
      </c>
      <c r="Q63" s="3">
        <f t="shared" si="22"/>
        <v>0</v>
      </c>
      <c r="R63" s="3">
        <f t="shared" si="23"/>
        <v>0</v>
      </c>
      <c r="S63" s="3">
        <f t="shared" si="24"/>
        <v>1</v>
      </c>
      <c r="T63" s="3">
        <f t="shared" si="25"/>
        <v>0</v>
      </c>
      <c r="V63" s="3">
        <f t="shared" si="26"/>
        <v>0</v>
      </c>
      <c r="W63" s="3">
        <f t="shared" si="27"/>
        <v>1</v>
      </c>
      <c r="X63" s="3">
        <f t="shared" si="28"/>
        <v>0</v>
      </c>
      <c r="Y63" s="3">
        <f t="shared" si="29"/>
        <v>0</v>
      </c>
      <c r="AA63" s="3">
        <f t="shared" si="30"/>
        <v>1</v>
      </c>
      <c r="AB63" s="3">
        <f t="shared" si="31"/>
        <v>0</v>
      </c>
      <c r="AC63" s="3">
        <f t="shared" si="32"/>
        <v>0</v>
      </c>
      <c r="AD63" s="3">
        <f t="shared" si="33"/>
        <v>0</v>
      </c>
      <c r="AF63" s="3">
        <f t="shared" si="34"/>
        <v>0</v>
      </c>
      <c r="AG63" s="3">
        <f t="shared" si="35"/>
        <v>0</v>
      </c>
      <c r="AH63" s="3">
        <f t="shared" si="36"/>
        <v>0</v>
      </c>
      <c r="AI63" s="3">
        <f t="shared" si="37"/>
        <v>0</v>
      </c>
      <c r="AK63" s="3">
        <f t="shared" si="38"/>
        <v>0</v>
      </c>
      <c r="AL63" s="3">
        <f t="shared" si="39"/>
        <v>0</v>
      </c>
      <c r="AM63" s="3">
        <f t="shared" si="40"/>
        <v>0</v>
      </c>
      <c r="AN63" s="3">
        <f t="shared" si="41"/>
        <v>0</v>
      </c>
      <c r="AP63" s="3">
        <f t="shared" si="42"/>
        <v>0</v>
      </c>
      <c r="AQ63" s="3">
        <f t="shared" si="43"/>
        <v>0</v>
      </c>
      <c r="AR63" s="3">
        <f t="shared" si="44"/>
        <v>0</v>
      </c>
      <c r="AS63" s="3">
        <f t="shared" si="45"/>
        <v>0</v>
      </c>
      <c r="AU63" s="3">
        <f t="shared" si="46"/>
        <v>0</v>
      </c>
      <c r="AV63" s="3">
        <f t="shared" si="4"/>
        <v>0</v>
      </c>
      <c r="AW63" s="3">
        <f t="shared" si="47"/>
        <v>0</v>
      </c>
      <c r="AX63" s="3">
        <f t="shared" si="48"/>
        <v>0</v>
      </c>
      <c r="AZ63" s="3">
        <f t="shared" si="136"/>
        <v>0</v>
      </c>
      <c r="BA63" s="3">
        <f t="shared" si="137"/>
        <v>0</v>
      </c>
      <c r="BB63" s="3">
        <f t="shared" si="138"/>
        <v>0</v>
      </c>
      <c r="BC63" s="3">
        <f t="shared" si="139"/>
        <v>1</v>
      </c>
      <c r="BD63" s="3">
        <f t="shared" si="140"/>
        <v>0</v>
      </c>
      <c r="BE63" s="3">
        <f t="shared" si="141"/>
        <v>0</v>
      </c>
      <c r="BF63" s="3">
        <f t="shared" si="142"/>
        <v>1</v>
      </c>
      <c r="BG63" s="3">
        <f t="shared" si="143"/>
        <v>1</v>
      </c>
      <c r="BH63" s="3">
        <f t="shared" si="144"/>
        <v>1</v>
      </c>
      <c r="BI63" s="3">
        <f t="shared" si="145"/>
        <v>1</v>
      </c>
      <c r="BJ63" s="3">
        <f t="shared" si="146"/>
        <v>1</v>
      </c>
      <c r="BK63" s="3">
        <f t="shared" si="147"/>
        <v>0</v>
      </c>
      <c r="BM63" s="15" t="str">
        <f t="shared" si="49"/>
        <v>Dan</v>
      </c>
      <c r="BN63" s="3">
        <f t="shared" si="17"/>
        <v>0</v>
      </c>
      <c r="BO63" s="3">
        <f t="shared" si="18"/>
        <v>0</v>
      </c>
      <c r="BP63" s="3">
        <f t="shared" si="19"/>
        <v>1</v>
      </c>
      <c r="BQ63" s="3">
        <f t="shared" si="20"/>
        <v>0</v>
      </c>
      <c r="BS63" s="3">
        <f t="shared" si="148"/>
        <v>0</v>
      </c>
      <c r="BT63" s="3">
        <f t="shared" si="51"/>
        <v>0</v>
      </c>
      <c r="BU63" s="3">
        <f t="shared" si="52"/>
        <v>0</v>
      </c>
      <c r="BV63" s="3">
        <f t="shared" si="53"/>
        <v>0</v>
      </c>
      <c r="BX63" s="3">
        <f t="shared" si="54"/>
        <v>1</v>
      </c>
      <c r="BY63" s="3">
        <f t="shared" si="149"/>
        <v>5</v>
      </c>
      <c r="BZ63" s="3">
        <f t="shared" si="56"/>
        <v>4</v>
      </c>
      <c r="CA63" s="3">
        <f t="shared" si="57"/>
        <v>2</v>
      </c>
      <c r="CB63" s="3">
        <f t="shared" si="58"/>
        <v>3</v>
      </c>
      <c r="CD63" s="3">
        <f t="shared" si="59"/>
        <v>0</v>
      </c>
      <c r="CE63" s="3" t="str">
        <f t="shared" si="150"/>
        <v>N/A</v>
      </c>
      <c r="CF63" s="3" t="str">
        <f t="shared" si="61"/>
        <v>N/A</v>
      </c>
      <c r="CG63" s="3" t="str">
        <f t="shared" si="62"/>
        <v>N/A</v>
      </c>
      <c r="CH63" s="3" t="str">
        <f t="shared" si="63"/>
        <v>N/A</v>
      </c>
      <c r="CJ63" s="3">
        <f t="shared" si="21"/>
        <v>0</v>
      </c>
      <c r="CK63" s="3" t="str">
        <f t="shared" si="151"/>
        <v>N/A</v>
      </c>
      <c r="CL63" s="3" t="str">
        <f t="shared" si="65"/>
        <v>N/A</v>
      </c>
      <c r="CM63" s="3" t="str">
        <f t="shared" si="66"/>
        <v>N/A</v>
      </c>
      <c r="CN63" s="3" t="str">
        <f t="shared" si="67"/>
        <v>N/A</v>
      </c>
      <c r="CP63" s="3">
        <v>2</v>
      </c>
      <c r="CQ63" s="3">
        <v>2</v>
      </c>
      <c r="CR63" s="3">
        <v>1</v>
      </c>
      <c r="CS63" s="3">
        <v>1</v>
      </c>
      <c r="CU63" s="3">
        <f t="shared" si="68"/>
        <v>0</v>
      </c>
      <c r="CV63" s="3">
        <f t="shared" si="69"/>
        <v>0</v>
      </c>
      <c r="CW63" s="3">
        <f t="shared" si="70"/>
        <v>1</v>
      </c>
      <c r="CX63" s="3">
        <f t="shared" si="71"/>
        <v>0</v>
      </c>
      <c r="CZ63" s="3">
        <v>0</v>
      </c>
      <c r="DA63" s="3">
        <v>0</v>
      </c>
      <c r="DB63" s="3">
        <v>0</v>
      </c>
      <c r="DC63" s="3">
        <v>0</v>
      </c>
    </row>
    <row r="64" spans="1:107">
      <c r="A64" s="3" t="s">
        <v>437</v>
      </c>
      <c r="B64" s="3">
        <v>9</v>
      </c>
      <c r="C64" s="3">
        <v>380</v>
      </c>
      <c r="D64" s="3">
        <v>4</v>
      </c>
      <c r="E64" s="3">
        <v>7</v>
      </c>
      <c r="F64" s="3">
        <v>5</v>
      </c>
      <c r="G64" s="3">
        <v>4</v>
      </c>
      <c r="H64" s="3">
        <v>6</v>
      </c>
      <c r="I64" s="3">
        <v>5</v>
      </c>
      <c r="J64" s="3">
        <v>1</v>
      </c>
      <c r="L64" s="3">
        <f t="shared" si="132"/>
        <v>0</v>
      </c>
      <c r="M64" s="3">
        <f t="shared" si="133"/>
        <v>1</v>
      </c>
      <c r="N64" s="3">
        <f t="shared" si="134"/>
        <v>0</v>
      </c>
      <c r="O64" s="3">
        <f t="shared" si="135"/>
        <v>0</v>
      </c>
      <c r="Q64" s="3">
        <f t="shared" si="22"/>
        <v>0</v>
      </c>
      <c r="R64" s="3">
        <f t="shared" si="23"/>
        <v>0</v>
      </c>
      <c r="S64" s="3">
        <f t="shared" si="24"/>
        <v>0</v>
      </c>
      <c r="T64" s="3">
        <f t="shared" si="25"/>
        <v>0</v>
      </c>
      <c r="V64" s="3">
        <f t="shared" si="26"/>
        <v>1</v>
      </c>
      <c r="W64" s="3">
        <f t="shared" si="27"/>
        <v>0</v>
      </c>
      <c r="X64" s="3">
        <f t="shared" si="28"/>
        <v>0</v>
      </c>
      <c r="Y64" s="3">
        <f t="shared" si="29"/>
        <v>1</v>
      </c>
      <c r="AA64" s="3">
        <f t="shared" si="30"/>
        <v>0</v>
      </c>
      <c r="AB64" s="3">
        <f t="shared" si="31"/>
        <v>0</v>
      </c>
      <c r="AC64" s="3">
        <f t="shared" si="32"/>
        <v>1</v>
      </c>
      <c r="AD64" s="3">
        <f t="shared" si="33"/>
        <v>0</v>
      </c>
      <c r="AF64" s="3">
        <f t="shared" si="34"/>
        <v>0</v>
      </c>
      <c r="AG64" s="3">
        <f t="shared" si="35"/>
        <v>0</v>
      </c>
      <c r="AH64" s="3">
        <f t="shared" si="36"/>
        <v>0</v>
      </c>
      <c r="AI64" s="3">
        <f t="shared" si="37"/>
        <v>0</v>
      </c>
      <c r="AK64" s="3">
        <f t="shared" si="38"/>
        <v>0</v>
      </c>
      <c r="AL64" s="3">
        <f t="shared" si="39"/>
        <v>0</v>
      </c>
      <c r="AM64" s="3">
        <f t="shared" si="40"/>
        <v>0</v>
      </c>
      <c r="AN64" s="3">
        <f t="shared" si="41"/>
        <v>0</v>
      </c>
      <c r="AP64" s="3">
        <f t="shared" si="42"/>
        <v>0</v>
      </c>
      <c r="AQ64" s="3">
        <f t="shared" si="43"/>
        <v>0</v>
      </c>
      <c r="AR64" s="3">
        <f t="shared" si="44"/>
        <v>0</v>
      </c>
      <c r="AS64" s="3">
        <f t="shared" si="45"/>
        <v>0</v>
      </c>
      <c r="AU64" s="3">
        <f t="shared" si="46"/>
        <v>0</v>
      </c>
      <c r="AV64" s="3">
        <f t="shared" si="4"/>
        <v>0</v>
      </c>
      <c r="AW64" s="3">
        <f t="shared" si="47"/>
        <v>0</v>
      </c>
      <c r="AX64" s="3">
        <f t="shared" si="48"/>
        <v>0</v>
      </c>
      <c r="AZ64" s="3">
        <f t="shared" si="136"/>
        <v>0</v>
      </c>
      <c r="BA64" s="3">
        <f t="shared" si="137"/>
        <v>1</v>
      </c>
      <c r="BB64" s="3">
        <f t="shared" si="138"/>
        <v>0</v>
      </c>
      <c r="BC64" s="3">
        <f t="shared" si="139"/>
        <v>1</v>
      </c>
      <c r="BD64" s="3">
        <f t="shared" si="140"/>
        <v>1</v>
      </c>
      <c r="BE64" s="3">
        <f t="shared" si="141"/>
        <v>1</v>
      </c>
      <c r="BF64" s="3">
        <f t="shared" si="142"/>
        <v>0</v>
      </c>
      <c r="BG64" s="3">
        <f t="shared" si="143"/>
        <v>0</v>
      </c>
      <c r="BH64" s="3">
        <f t="shared" si="144"/>
        <v>0</v>
      </c>
      <c r="BI64" s="3">
        <f t="shared" si="145"/>
        <v>0</v>
      </c>
      <c r="BJ64" s="3">
        <f t="shared" si="146"/>
        <v>0</v>
      </c>
      <c r="BK64" s="3">
        <f t="shared" si="147"/>
        <v>1</v>
      </c>
      <c r="BM64" s="15" t="str">
        <f t="shared" si="49"/>
        <v>Scott</v>
      </c>
      <c r="BN64" s="3">
        <f t="shared" si="17"/>
        <v>0</v>
      </c>
      <c r="BO64" s="3">
        <f t="shared" si="18"/>
        <v>1</v>
      </c>
      <c r="BP64" s="3">
        <f t="shared" si="19"/>
        <v>0</v>
      </c>
      <c r="BQ64" s="3">
        <f t="shared" si="20"/>
        <v>0</v>
      </c>
      <c r="BS64" s="3">
        <f t="shared" si="148"/>
        <v>0</v>
      </c>
      <c r="BT64" s="3">
        <f t="shared" si="51"/>
        <v>0</v>
      </c>
      <c r="BU64" s="3">
        <f t="shared" si="52"/>
        <v>0</v>
      </c>
      <c r="BV64" s="3">
        <f t="shared" si="53"/>
        <v>0</v>
      </c>
      <c r="BX64" s="3">
        <f t="shared" si="54"/>
        <v>0</v>
      </c>
      <c r="BY64" s="3" t="str">
        <f t="shared" si="149"/>
        <v>N/A</v>
      </c>
      <c r="BZ64" s="3" t="str">
        <f t="shared" si="56"/>
        <v>N/A</v>
      </c>
      <c r="CA64" s="3" t="str">
        <f t="shared" si="57"/>
        <v>N/A</v>
      </c>
      <c r="CB64" s="3" t="str">
        <f t="shared" si="58"/>
        <v>N/A</v>
      </c>
      <c r="CD64" s="3">
        <f t="shared" si="59"/>
        <v>1</v>
      </c>
      <c r="CE64" s="3">
        <f t="shared" si="150"/>
        <v>5</v>
      </c>
      <c r="CF64" s="3">
        <f t="shared" si="61"/>
        <v>4</v>
      </c>
      <c r="CG64" s="3">
        <f t="shared" si="62"/>
        <v>6</v>
      </c>
      <c r="CH64" s="3">
        <f t="shared" si="63"/>
        <v>5</v>
      </c>
      <c r="CJ64" s="3">
        <f t="shared" si="21"/>
        <v>0</v>
      </c>
      <c r="CK64" s="3" t="str">
        <f t="shared" si="151"/>
        <v>N/A</v>
      </c>
      <c r="CL64" s="3" t="str">
        <f t="shared" si="65"/>
        <v>N/A</v>
      </c>
      <c r="CM64" s="3" t="str">
        <f t="shared" si="66"/>
        <v>N/A</v>
      </c>
      <c r="CN64" s="3" t="str">
        <f t="shared" si="67"/>
        <v>N/A</v>
      </c>
      <c r="CP64" s="3">
        <v>1</v>
      </c>
      <c r="CQ64" s="3">
        <v>1</v>
      </c>
      <c r="CR64" s="3">
        <v>1</v>
      </c>
      <c r="CS64" s="3">
        <v>2</v>
      </c>
      <c r="CU64" s="3">
        <f t="shared" si="68"/>
        <v>0</v>
      </c>
      <c r="CV64" s="3">
        <f t="shared" si="69"/>
        <v>0</v>
      </c>
      <c r="CW64" s="3">
        <f t="shared" si="70"/>
        <v>0</v>
      </c>
      <c r="CX64" s="3">
        <f t="shared" si="71"/>
        <v>0</v>
      </c>
      <c r="CZ64" s="3">
        <v>1</v>
      </c>
      <c r="DA64" s="3">
        <v>1</v>
      </c>
      <c r="DB64" s="3">
        <v>0</v>
      </c>
      <c r="DC64" s="3">
        <v>1</v>
      </c>
    </row>
    <row r="65" spans="1:107">
      <c r="A65" s="3" t="s">
        <v>437</v>
      </c>
      <c r="B65" s="3">
        <v>10</v>
      </c>
      <c r="C65" s="3">
        <v>343</v>
      </c>
      <c r="D65" s="3">
        <v>4</v>
      </c>
      <c r="E65" s="3">
        <v>8</v>
      </c>
      <c r="F65" s="3">
        <v>5</v>
      </c>
      <c r="G65" s="3">
        <v>5</v>
      </c>
      <c r="H65" s="3">
        <v>5</v>
      </c>
      <c r="I65" s="3">
        <v>4</v>
      </c>
      <c r="J65" s="3">
        <v>1</v>
      </c>
      <c r="L65" s="3">
        <f t="shared" si="132"/>
        <v>0</v>
      </c>
      <c r="M65" s="3">
        <f t="shared" si="133"/>
        <v>0</v>
      </c>
      <c r="N65" s="3">
        <f t="shared" si="134"/>
        <v>0</v>
      </c>
      <c r="O65" s="3">
        <f t="shared" si="135"/>
        <v>1</v>
      </c>
      <c r="Q65" s="3">
        <f t="shared" si="22"/>
        <v>0</v>
      </c>
      <c r="R65" s="3">
        <f t="shared" si="23"/>
        <v>0</v>
      </c>
      <c r="S65" s="3">
        <f t="shared" si="24"/>
        <v>0</v>
      </c>
      <c r="T65" s="3">
        <f t="shared" si="25"/>
        <v>0</v>
      </c>
      <c r="V65" s="3">
        <f t="shared" si="26"/>
        <v>1</v>
      </c>
      <c r="W65" s="3">
        <f t="shared" si="27"/>
        <v>1</v>
      </c>
      <c r="X65" s="3">
        <f t="shared" si="28"/>
        <v>1</v>
      </c>
      <c r="Y65" s="3">
        <f t="shared" si="29"/>
        <v>0</v>
      </c>
      <c r="AA65" s="3">
        <f t="shared" si="30"/>
        <v>0</v>
      </c>
      <c r="AB65" s="3">
        <f t="shared" si="31"/>
        <v>0</v>
      </c>
      <c r="AC65" s="3">
        <f t="shared" si="32"/>
        <v>0</v>
      </c>
      <c r="AD65" s="3">
        <f t="shared" si="33"/>
        <v>0</v>
      </c>
      <c r="AF65" s="3">
        <f t="shared" si="34"/>
        <v>0</v>
      </c>
      <c r="AG65" s="3">
        <f t="shared" si="35"/>
        <v>0</v>
      </c>
      <c r="AH65" s="3">
        <f t="shared" si="36"/>
        <v>0</v>
      </c>
      <c r="AI65" s="3">
        <f t="shared" si="37"/>
        <v>0</v>
      </c>
      <c r="AK65" s="3">
        <f t="shared" si="38"/>
        <v>0</v>
      </c>
      <c r="AL65" s="3">
        <f t="shared" si="39"/>
        <v>0</v>
      </c>
      <c r="AM65" s="3">
        <f t="shared" si="40"/>
        <v>0</v>
      </c>
      <c r="AN65" s="3">
        <f t="shared" si="41"/>
        <v>0</v>
      </c>
      <c r="AP65" s="3">
        <f t="shared" si="42"/>
        <v>0</v>
      </c>
      <c r="AQ65" s="3">
        <f t="shared" si="43"/>
        <v>0</v>
      </c>
      <c r="AR65" s="3">
        <f t="shared" si="44"/>
        <v>0</v>
      </c>
      <c r="AS65" s="3">
        <f t="shared" si="45"/>
        <v>0</v>
      </c>
      <c r="AU65" s="3">
        <f t="shared" si="46"/>
        <v>0</v>
      </c>
      <c r="AV65" s="3">
        <f t="shared" si="4"/>
        <v>0</v>
      </c>
      <c r="AW65" s="3">
        <f t="shared" si="47"/>
        <v>0</v>
      </c>
      <c r="AX65" s="3">
        <f t="shared" si="48"/>
        <v>0</v>
      </c>
      <c r="AZ65" s="3">
        <f t="shared" si="136"/>
        <v>0</v>
      </c>
      <c r="BA65" s="3">
        <f t="shared" si="137"/>
        <v>0</v>
      </c>
      <c r="BB65" s="3">
        <f t="shared" si="138"/>
        <v>0</v>
      </c>
      <c r="BC65" s="3">
        <f t="shared" si="139"/>
        <v>0</v>
      </c>
      <c r="BD65" s="3">
        <f t="shared" si="140"/>
        <v>0</v>
      </c>
      <c r="BE65" s="3">
        <f t="shared" si="141"/>
        <v>0</v>
      </c>
      <c r="BF65" s="3">
        <f t="shared" si="142"/>
        <v>0</v>
      </c>
      <c r="BG65" s="3">
        <f t="shared" si="143"/>
        <v>0</v>
      </c>
      <c r="BH65" s="3">
        <f t="shared" si="144"/>
        <v>0</v>
      </c>
      <c r="BI65" s="3">
        <f t="shared" si="145"/>
        <v>1</v>
      </c>
      <c r="BJ65" s="3">
        <f t="shared" si="146"/>
        <v>1</v>
      </c>
      <c r="BK65" s="3">
        <f t="shared" si="147"/>
        <v>1</v>
      </c>
      <c r="BM65" s="15" t="str">
        <f t="shared" si="49"/>
        <v>Droz</v>
      </c>
      <c r="BN65" s="3">
        <f t="shared" si="17"/>
        <v>0</v>
      </c>
      <c r="BO65" s="3">
        <f t="shared" si="18"/>
        <v>0</v>
      </c>
      <c r="BP65" s="3">
        <f t="shared" si="19"/>
        <v>0</v>
      </c>
      <c r="BQ65" s="3">
        <f t="shared" si="20"/>
        <v>1</v>
      </c>
      <c r="BS65" s="3">
        <f t="shared" si="148"/>
        <v>0</v>
      </c>
      <c r="BT65" s="3">
        <f t="shared" si="51"/>
        <v>0</v>
      </c>
      <c r="BU65" s="3">
        <f t="shared" si="52"/>
        <v>0</v>
      </c>
      <c r="BV65" s="3">
        <f t="shared" si="53"/>
        <v>0</v>
      </c>
      <c r="BX65" s="3">
        <f t="shared" si="54"/>
        <v>0</v>
      </c>
      <c r="BY65" s="3" t="str">
        <f t="shared" si="149"/>
        <v>N/A</v>
      </c>
      <c r="BZ65" s="3" t="str">
        <f t="shared" si="56"/>
        <v>N/A</v>
      </c>
      <c r="CA65" s="3" t="str">
        <f t="shared" si="57"/>
        <v>N/A</v>
      </c>
      <c r="CB65" s="3" t="str">
        <f t="shared" si="58"/>
        <v>N/A</v>
      </c>
      <c r="CD65" s="3">
        <f t="shared" si="59"/>
        <v>1</v>
      </c>
      <c r="CE65" s="3">
        <f t="shared" si="150"/>
        <v>5</v>
      </c>
      <c r="CF65" s="3">
        <f t="shared" si="61"/>
        <v>5</v>
      </c>
      <c r="CG65" s="3">
        <f t="shared" si="62"/>
        <v>5</v>
      </c>
      <c r="CH65" s="3">
        <f t="shared" si="63"/>
        <v>4</v>
      </c>
      <c r="CJ65" s="3">
        <f t="shared" si="21"/>
        <v>0</v>
      </c>
      <c r="CK65" s="3" t="str">
        <f t="shared" si="151"/>
        <v>N/A</v>
      </c>
      <c r="CL65" s="3" t="str">
        <f t="shared" si="65"/>
        <v>N/A</v>
      </c>
      <c r="CM65" s="3" t="str">
        <f t="shared" si="66"/>
        <v>N/A</v>
      </c>
      <c r="CN65" s="3" t="str">
        <f t="shared" si="67"/>
        <v>N/A</v>
      </c>
      <c r="CP65" s="3">
        <v>2</v>
      </c>
      <c r="CQ65" s="3">
        <v>2</v>
      </c>
      <c r="CR65" s="3">
        <v>1</v>
      </c>
      <c r="CS65" s="3">
        <v>1</v>
      </c>
      <c r="CU65" s="3">
        <f t="shared" si="68"/>
        <v>0</v>
      </c>
      <c r="CV65" s="3">
        <f t="shared" si="69"/>
        <v>0</v>
      </c>
      <c r="CW65" s="3">
        <f t="shared" si="70"/>
        <v>0</v>
      </c>
      <c r="CX65" s="3">
        <f t="shared" si="71"/>
        <v>0</v>
      </c>
      <c r="CZ65" s="3">
        <v>1</v>
      </c>
      <c r="DA65" s="3">
        <v>1</v>
      </c>
      <c r="DB65" s="3">
        <v>1</v>
      </c>
      <c r="DC65" s="3">
        <v>0</v>
      </c>
    </row>
    <row r="66" spans="1:107">
      <c r="A66" s="3" t="s">
        <v>437</v>
      </c>
      <c r="B66" s="3">
        <v>11</v>
      </c>
      <c r="C66" s="3">
        <v>496</v>
      </c>
      <c r="D66" s="3">
        <v>5</v>
      </c>
      <c r="E66" s="3">
        <v>4</v>
      </c>
      <c r="F66" s="3">
        <v>5</v>
      </c>
      <c r="G66" s="3">
        <v>5</v>
      </c>
      <c r="H66" s="3">
        <v>6</v>
      </c>
      <c r="I66" s="3">
        <v>6</v>
      </c>
      <c r="J66" s="3">
        <v>1</v>
      </c>
      <c r="L66" s="3">
        <f t="shared" ref="L66:L83" si="152">IF(F66=$D66,1,0)</f>
        <v>1</v>
      </c>
      <c r="M66" s="3">
        <f t="shared" ref="M66:M83" si="153">IF(G66=$D66,1,0)</f>
        <v>1</v>
      </c>
      <c r="N66" s="3">
        <f t="shared" ref="N66:N83" si="154">IF(H66=$D66,1,0)</f>
        <v>0</v>
      </c>
      <c r="O66" s="3">
        <f t="shared" ref="O66:O83" si="155">IF(I66=$D66,1,0)</f>
        <v>0</v>
      </c>
      <c r="Q66" s="3">
        <f t="shared" si="22"/>
        <v>0</v>
      </c>
      <c r="R66" s="3">
        <f t="shared" si="23"/>
        <v>0</v>
      </c>
      <c r="S66" s="3">
        <f t="shared" si="24"/>
        <v>0</v>
      </c>
      <c r="T66" s="3">
        <f t="shared" si="25"/>
        <v>0</v>
      </c>
      <c r="V66" s="3">
        <f t="shared" si="26"/>
        <v>0</v>
      </c>
      <c r="W66" s="3">
        <f t="shared" si="27"/>
        <v>0</v>
      </c>
      <c r="X66" s="3">
        <f t="shared" si="28"/>
        <v>1</v>
      </c>
      <c r="Y66" s="3">
        <f t="shared" si="29"/>
        <v>1</v>
      </c>
      <c r="AA66" s="3">
        <f t="shared" si="30"/>
        <v>0</v>
      </c>
      <c r="AB66" s="3">
        <f t="shared" si="31"/>
        <v>0</v>
      </c>
      <c r="AC66" s="3">
        <f t="shared" si="32"/>
        <v>0</v>
      </c>
      <c r="AD66" s="3">
        <f t="shared" si="33"/>
        <v>0</v>
      </c>
      <c r="AF66" s="3">
        <f t="shared" si="34"/>
        <v>0</v>
      </c>
      <c r="AG66" s="3">
        <f t="shared" si="35"/>
        <v>0</v>
      </c>
      <c r="AH66" s="3">
        <f t="shared" si="36"/>
        <v>0</v>
      </c>
      <c r="AI66" s="3">
        <f t="shared" si="37"/>
        <v>0</v>
      </c>
      <c r="AK66" s="3">
        <f t="shared" si="38"/>
        <v>0</v>
      </c>
      <c r="AL66" s="3">
        <f t="shared" si="39"/>
        <v>0</v>
      </c>
      <c r="AM66" s="3">
        <f t="shared" si="40"/>
        <v>0</v>
      </c>
      <c r="AN66" s="3">
        <f t="shared" si="41"/>
        <v>0</v>
      </c>
      <c r="AP66" s="3">
        <f t="shared" si="42"/>
        <v>0</v>
      </c>
      <c r="AQ66" s="3">
        <f t="shared" si="43"/>
        <v>0</v>
      </c>
      <c r="AR66" s="3">
        <f t="shared" si="44"/>
        <v>0</v>
      </c>
      <c r="AS66" s="3">
        <f t="shared" si="45"/>
        <v>0</v>
      </c>
      <c r="AU66" s="3">
        <f t="shared" si="46"/>
        <v>0</v>
      </c>
      <c r="AV66" s="3">
        <f t="shared" si="4"/>
        <v>0</v>
      </c>
      <c r="AW66" s="3">
        <f t="shared" si="47"/>
        <v>0</v>
      </c>
      <c r="AX66" s="3">
        <f t="shared" si="48"/>
        <v>0</v>
      </c>
      <c r="AZ66" s="3">
        <f t="shared" ref="AZ66:AZ83" si="156">IF(F66&lt;G66,1,0)</f>
        <v>0</v>
      </c>
      <c r="BA66" s="3">
        <f t="shared" ref="BA66:BA83" si="157">IF(F66&lt;H66,1,0)</f>
        <v>1</v>
      </c>
      <c r="BB66" s="3">
        <f t="shared" ref="BB66:BB83" si="158">IF(F66&lt;I66,1,0)</f>
        <v>1</v>
      </c>
      <c r="BC66" s="3">
        <f t="shared" ref="BC66:BC83" si="159">IF(G66&lt;F66,1,0)</f>
        <v>0</v>
      </c>
      <c r="BD66" s="3">
        <f t="shared" ref="BD66:BD83" si="160">IF(G66&lt;H66,1,0)</f>
        <v>1</v>
      </c>
      <c r="BE66" s="3">
        <f t="shared" ref="BE66:BE83" si="161">IF(G66&lt;I66,1,0)</f>
        <v>1</v>
      </c>
      <c r="BF66" s="3">
        <f t="shared" ref="BF66:BF83" si="162">IF(H66&lt;F66,1,0)</f>
        <v>0</v>
      </c>
      <c r="BG66" s="3">
        <f t="shared" ref="BG66:BG83" si="163">IF(H66&lt;G66,1,0)</f>
        <v>0</v>
      </c>
      <c r="BH66" s="3">
        <f t="shared" ref="BH66:BH83" si="164">IF(H66&lt;I66,1,0)</f>
        <v>0</v>
      </c>
      <c r="BI66" s="3">
        <f t="shared" ref="BI66:BI83" si="165">IF(I66&lt;F66,1,0)</f>
        <v>0</v>
      </c>
      <c r="BJ66" s="3">
        <f t="shared" ref="BJ66:BJ83" si="166">IF(I66&lt;G66,1,0)</f>
        <v>0</v>
      </c>
      <c r="BK66" s="3">
        <f t="shared" ref="BK66:BK83" si="167">IF(I66&lt;H66,1,0)</f>
        <v>0</v>
      </c>
      <c r="BM66" s="15">
        <f t="shared" si="49"/>
        <v>0</v>
      </c>
      <c r="BN66" s="3">
        <f t="shared" ref="BN66:BN127" si="168">IF($BM66="Paul",1,0)</f>
        <v>0</v>
      </c>
      <c r="BO66" s="3">
        <f t="shared" ref="BO66:BO127" si="169">IF($BM66="Scott",1,0)</f>
        <v>0</v>
      </c>
      <c r="BP66" s="3">
        <f t="shared" ref="BP66:BP127" si="170">IF($BM66="Dan",1,0)</f>
        <v>0</v>
      </c>
      <c r="BQ66" s="3">
        <f t="shared" ref="BQ66:BQ127" si="171">IF($BM66="Droz",1,0)</f>
        <v>0</v>
      </c>
      <c r="BS66" s="3">
        <f t="shared" si="148"/>
        <v>0</v>
      </c>
      <c r="BT66" s="3">
        <f t="shared" si="51"/>
        <v>0</v>
      </c>
      <c r="BU66" s="3">
        <f t="shared" si="52"/>
        <v>0</v>
      </c>
      <c r="BV66" s="3">
        <f t="shared" si="53"/>
        <v>0</v>
      </c>
      <c r="BX66" s="3">
        <f t="shared" si="54"/>
        <v>0</v>
      </c>
      <c r="BY66" s="3" t="str">
        <f t="shared" si="149"/>
        <v>N/A</v>
      </c>
      <c r="BZ66" s="3" t="str">
        <f t="shared" si="56"/>
        <v>N/A</v>
      </c>
      <c r="CA66" s="3" t="str">
        <f t="shared" si="57"/>
        <v>N/A</v>
      </c>
      <c r="CB66" s="3" t="str">
        <f t="shared" si="58"/>
        <v>N/A</v>
      </c>
      <c r="CD66" s="3">
        <f t="shared" si="59"/>
        <v>0</v>
      </c>
      <c r="CE66" s="3" t="str">
        <f t="shared" si="150"/>
        <v>N/A</v>
      </c>
      <c r="CF66" s="3" t="str">
        <f t="shared" si="61"/>
        <v>N/A</v>
      </c>
      <c r="CG66" s="3" t="str">
        <f t="shared" si="62"/>
        <v>N/A</v>
      </c>
      <c r="CH66" s="3" t="str">
        <f t="shared" si="63"/>
        <v>N/A</v>
      </c>
      <c r="CJ66" s="3">
        <f t="shared" ref="CJ66:CJ111" si="172">IF($D66=5,1,0)</f>
        <v>1</v>
      </c>
      <c r="CK66" s="3">
        <f t="shared" si="151"/>
        <v>5</v>
      </c>
      <c r="CL66" s="3">
        <f t="shared" si="65"/>
        <v>5</v>
      </c>
      <c r="CM66" s="3">
        <f t="shared" si="66"/>
        <v>6</v>
      </c>
      <c r="CN66" s="3">
        <f t="shared" si="67"/>
        <v>6</v>
      </c>
      <c r="CP66" s="3">
        <v>2</v>
      </c>
      <c r="CQ66" s="3">
        <v>1</v>
      </c>
      <c r="CR66" s="3">
        <v>2</v>
      </c>
      <c r="CS66" s="3">
        <v>2</v>
      </c>
      <c r="CU66" s="3">
        <f t="shared" si="68"/>
        <v>1</v>
      </c>
      <c r="CV66" s="3">
        <f t="shared" si="69"/>
        <v>0</v>
      </c>
      <c r="CW66" s="3">
        <f t="shared" si="70"/>
        <v>0</v>
      </c>
      <c r="CX66" s="3">
        <f t="shared" si="71"/>
        <v>0</v>
      </c>
      <c r="CZ66" s="3">
        <v>1</v>
      </c>
      <c r="DA66" s="3">
        <v>1</v>
      </c>
      <c r="DB66" s="3">
        <v>1</v>
      </c>
      <c r="DC66" s="3">
        <v>1</v>
      </c>
    </row>
    <row r="67" spans="1:107">
      <c r="A67" s="3" t="s">
        <v>437</v>
      </c>
      <c r="B67" s="3">
        <v>12</v>
      </c>
      <c r="C67" s="3">
        <v>360</v>
      </c>
      <c r="D67" s="3">
        <v>4</v>
      </c>
      <c r="E67" s="3">
        <v>12</v>
      </c>
      <c r="F67" s="3">
        <v>5</v>
      </c>
      <c r="G67" s="3">
        <v>5</v>
      </c>
      <c r="H67" s="3">
        <v>4</v>
      </c>
      <c r="I67" s="3">
        <v>4</v>
      </c>
      <c r="J67" s="3">
        <v>1</v>
      </c>
      <c r="L67" s="3">
        <f t="shared" si="152"/>
        <v>0</v>
      </c>
      <c r="M67" s="3">
        <f t="shared" si="153"/>
        <v>0</v>
      </c>
      <c r="N67" s="3">
        <f t="shared" si="154"/>
        <v>1</v>
      </c>
      <c r="O67" s="3">
        <f t="shared" si="155"/>
        <v>1</v>
      </c>
      <c r="Q67" s="3">
        <f t="shared" ref="Q67:Q109" si="173">IF(F67&lt;$D67,1,0)</f>
        <v>0</v>
      </c>
      <c r="R67" s="3">
        <f t="shared" ref="R67:R109" si="174">IF(G67&lt;$D67,1,0)</f>
        <v>0</v>
      </c>
      <c r="S67" s="3">
        <f t="shared" ref="S67:S109" si="175">IF(H67&lt;$D67,1,0)</f>
        <v>0</v>
      </c>
      <c r="T67" s="3">
        <f t="shared" ref="T67:T109" si="176">IF(I67&lt;$D67,1,0)</f>
        <v>0</v>
      </c>
      <c r="V67" s="3">
        <f t="shared" ref="V67:V109" si="177">IF(F67-1=$D67,1,0)</f>
        <v>1</v>
      </c>
      <c r="W67" s="3">
        <f t="shared" ref="W67:W109" si="178">IF(G67-1=$D67,1,0)</f>
        <v>1</v>
      </c>
      <c r="X67" s="3">
        <f t="shared" ref="X67:X109" si="179">IF(H67-1=$D67,1,0)</f>
        <v>0</v>
      </c>
      <c r="Y67" s="3">
        <f t="shared" ref="Y67:Y109" si="180">IF(I67-1=$D67,1,0)</f>
        <v>0</v>
      </c>
      <c r="AA67" s="3">
        <f t="shared" ref="AA67:AA109" si="181">IF(F67-2=$D67,1,0)</f>
        <v>0</v>
      </c>
      <c r="AB67" s="3">
        <f t="shared" ref="AB67:AB109" si="182">IF(G67-2=$D67,1,0)</f>
        <v>0</v>
      </c>
      <c r="AC67" s="3">
        <f t="shared" ref="AC67:AC109" si="183">IF(H67-2=$D67,1,0)</f>
        <v>0</v>
      </c>
      <c r="AD67" s="3">
        <f t="shared" ref="AD67:AD109" si="184">IF(I67-2=$D67,1,0)</f>
        <v>0</v>
      </c>
      <c r="AF67" s="3">
        <f t="shared" ref="AF67:AF109" si="185">IF(F67-3=$D67,1,0)</f>
        <v>0</v>
      </c>
      <c r="AG67" s="3">
        <f t="shared" ref="AG67:AG109" si="186">IF(G67-3=$D67,1,0)</f>
        <v>0</v>
      </c>
      <c r="AH67" s="3">
        <f t="shared" ref="AH67:AH109" si="187">IF(H67-3=$D67,1,0)</f>
        <v>0</v>
      </c>
      <c r="AI67" s="3">
        <f t="shared" ref="AI67:AI109" si="188">IF(I67-3=$D67,1,0)</f>
        <v>0</v>
      </c>
      <c r="AK67" s="3">
        <f t="shared" ref="AK67:AK109" si="189">IF(F67-4=$D67,1,0)</f>
        <v>0</v>
      </c>
      <c r="AL67" s="3">
        <f t="shared" ref="AL67:AL109" si="190">IF(G67-4=$D67,1,0)</f>
        <v>0</v>
      </c>
      <c r="AM67" s="3">
        <f t="shared" ref="AM67:AM109" si="191">IF(H67-4=$D67,1,0)</f>
        <v>0</v>
      </c>
      <c r="AN67" s="3">
        <f t="shared" ref="AN67:AN109" si="192">IF(I67-4=$D67,1,0)</f>
        <v>0</v>
      </c>
      <c r="AP67" s="3">
        <f t="shared" ref="AP67:AP109" si="193">IF(F67-5=$D67,1,0)</f>
        <v>0</v>
      </c>
      <c r="AQ67" s="3">
        <f t="shared" ref="AQ67:AQ109" si="194">IF(G67-5=$D67,1,0)</f>
        <v>0</v>
      </c>
      <c r="AR67" s="3">
        <f t="shared" ref="AR67:AR109" si="195">IF(H67-5=$D67,1,0)</f>
        <v>0</v>
      </c>
      <c r="AS67" s="3">
        <f t="shared" ref="AS67:AS109" si="196">IF(I67-5=$D67,1,0)</f>
        <v>0</v>
      </c>
      <c r="AU67" s="3">
        <f t="shared" ref="AU67:AU109" si="197">IF(F67-6=$D67,1,0)</f>
        <v>0</v>
      </c>
      <c r="AV67" s="3">
        <f t="shared" ref="AV67:AV109" si="198">IF(G67-6=$D67,1,0)</f>
        <v>0</v>
      </c>
      <c r="AW67" s="3">
        <f t="shared" ref="AW67:AW109" si="199">IF(H67-6=$D67,1,0)</f>
        <v>0</v>
      </c>
      <c r="AX67" s="3">
        <f t="shared" ref="AX67:AX109" si="200">IF(I67-6=$D67,1,0)</f>
        <v>0</v>
      </c>
      <c r="AZ67" s="3">
        <f t="shared" si="156"/>
        <v>0</v>
      </c>
      <c r="BA67" s="3">
        <f t="shared" si="157"/>
        <v>0</v>
      </c>
      <c r="BB67" s="3">
        <f t="shared" si="158"/>
        <v>0</v>
      </c>
      <c r="BC67" s="3">
        <f t="shared" si="159"/>
        <v>0</v>
      </c>
      <c r="BD67" s="3">
        <f t="shared" si="160"/>
        <v>0</v>
      </c>
      <c r="BE67" s="3">
        <f t="shared" si="161"/>
        <v>0</v>
      </c>
      <c r="BF67" s="3">
        <f t="shared" si="162"/>
        <v>1</v>
      </c>
      <c r="BG67" s="3">
        <f t="shared" si="163"/>
        <v>1</v>
      </c>
      <c r="BH67" s="3">
        <f t="shared" si="164"/>
        <v>0</v>
      </c>
      <c r="BI67" s="3">
        <f t="shared" si="165"/>
        <v>1</v>
      </c>
      <c r="BJ67" s="3">
        <f t="shared" si="166"/>
        <v>1</v>
      </c>
      <c r="BK67" s="3">
        <f t="shared" si="167"/>
        <v>0</v>
      </c>
      <c r="BM67" s="15">
        <f t="shared" ref="BM67:BM112" si="201">IF(SUM(AZ67:BB67)=3,"Paul",IF(SUM(BC67:BE67)=3,"Scott",IF(SUM(BF67:BH67)=3,"Dan",IF(SUM(BI67:BK67)=3,"Droz",0))))</f>
        <v>0</v>
      </c>
      <c r="BN67" s="3">
        <f t="shared" si="168"/>
        <v>0</v>
      </c>
      <c r="BO67" s="3">
        <f t="shared" si="169"/>
        <v>0</v>
      </c>
      <c r="BP67" s="3">
        <f t="shared" si="170"/>
        <v>0</v>
      </c>
      <c r="BQ67" s="3">
        <f t="shared" si="171"/>
        <v>0</v>
      </c>
      <c r="BS67" s="3">
        <f t="shared" si="148"/>
        <v>0</v>
      </c>
      <c r="BT67" s="3">
        <f t="shared" ref="BT67:BT84" si="202">IF(G67&gt;=($D67*2),1,0)</f>
        <v>0</v>
      </c>
      <c r="BU67" s="3">
        <f t="shared" ref="BU67:BU84" si="203">IF(H67&gt;=($D67*2),1,0)</f>
        <v>0</v>
      </c>
      <c r="BV67" s="3">
        <f t="shared" ref="BV67:BV84" si="204">IF(I67&gt;=($D67*2),1,0)</f>
        <v>0</v>
      </c>
      <c r="BX67" s="3">
        <f t="shared" ref="BX67:BX112" si="205">IF($D67=3,1,0)</f>
        <v>0</v>
      </c>
      <c r="BY67" s="3" t="str">
        <f t="shared" si="149"/>
        <v>N/A</v>
      </c>
      <c r="BZ67" s="3" t="str">
        <f t="shared" ref="BZ67:BZ84" si="206">IF($D67=3,G67,"N/A")</f>
        <v>N/A</v>
      </c>
      <c r="CA67" s="3" t="str">
        <f t="shared" ref="CA67:CA84" si="207">IF($D67=3,H67,"N/A")</f>
        <v>N/A</v>
      </c>
      <c r="CB67" s="3" t="str">
        <f t="shared" ref="CB67:CB84" si="208">IF($D67=3,I67,"N/A")</f>
        <v>N/A</v>
      </c>
      <c r="CD67" s="3">
        <f t="shared" ref="CD67:CD112" si="209">IF($D67=4,1,0)</f>
        <v>1</v>
      </c>
      <c r="CE67" s="3">
        <f t="shared" si="150"/>
        <v>5</v>
      </c>
      <c r="CF67" s="3">
        <f t="shared" ref="CF67:CF84" si="210">IF($D67=4,G67,"N/A")</f>
        <v>5</v>
      </c>
      <c r="CG67" s="3">
        <f t="shared" ref="CG67:CG84" si="211">IF($D67=4,H67,"N/A")</f>
        <v>4</v>
      </c>
      <c r="CH67" s="3">
        <f t="shared" ref="CH67:CH84" si="212">IF($D67=4,I67,"N/A")</f>
        <v>4</v>
      </c>
      <c r="CJ67" s="3">
        <f t="shared" si="172"/>
        <v>0</v>
      </c>
      <c r="CK67" s="3" t="str">
        <f t="shared" si="151"/>
        <v>N/A</v>
      </c>
      <c r="CL67" s="3" t="str">
        <f t="shared" ref="CL67:CL84" si="213">IF($D67=5,G67,"N/A")</f>
        <v>N/A</v>
      </c>
      <c r="CM67" s="3" t="str">
        <f t="shared" ref="CM67:CM84" si="214">IF($D67=5,H67,"N/A")</f>
        <v>N/A</v>
      </c>
      <c r="CN67" s="3" t="str">
        <f t="shared" ref="CN67:CN84" si="215">IF($D67=5,I67,"N/A")</f>
        <v>N/A</v>
      </c>
      <c r="CP67" s="3">
        <v>2</v>
      </c>
      <c r="CQ67" s="3">
        <v>2</v>
      </c>
      <c r="CR67" s="3">
        <v>2</v>
      </c>
      <c r="CS67" s="3">
        <v>1</v>
      </c>
      <c r="CU67" s="3">
        <f t="shared" ref="CU67:CU112" si="216">IF((F67-CP67&lt;=$D67-2),1,0)</f>
        <v>0</v>
      </c>
      <c r="CV67" s="3">
        <f t="shared" ref="CV67:CV112" si="217">IF((G67-CQ67&lt;=$D67-2),1,0)</f>
        <v>0</v>
      </c>
      <c r="CW67" s="3">
        <f t="shared" ref="CW67:CW112" si="218">IF((H67-CR67&lt;=$D67-2),1,0)</f>
        <v>1</v>
      </c>
      <c r="CX67" s="3">
        <f t="shared" ref="CX67:CX112" si="219">IF((I67-CS67&lt;=$D67-2),1,0)</f>
        <v>0</v>
      </c>
      <c r="CZ67" s="3">
        <v>0</v>
      </c>
      <c r="DA67" s="3">
        <v>0</v>
      </c>
      <c r="DB67" s="3">
        <v>1</v>
      </c>
      <c r="DC67" s="3">
        <v>0</v>
      </c>
    </row>
    <row r="68" spans="1:107">
      <c r="A68" s="3" t="s">
        <v>437</v>
      </c>
      <c r="B68" s="3">
        <v>13</v>
      </c>
      <c r="C68" s="3">
        <v>298</v>
      </c>
      <c r="D68" s="3">
        <v>4</v>
      </c>
      <c r="E68" s="3">
        <v>16</v>
      </c>
      <c r="F68" s="3">
        <v>5</v>
      </c>
      <c r="G68" s="3">
        <v>7</v>
      </c>
      <c r="H68" s="3">
        <v>5</v>
      </c>
      <c r="I68" s="3">
        <v>4</v>
      </c>
      <c r="J68" s="3">
        <v>1</v>
      </c>
      <c r="L68" s="3">
        <f t="shared" si="152"/>
        <v>0</v>
      </c>
      <c r="M68" s="3">
        <f t="shared" si="153"/>
        <v>0</v>
      </c>
      <c r="N68" s="3">
        <f t="shared" si="154"/>
        <v>0</v>
      </c>
      <c r="O68" s="3">
        <f t="shared" si="155"/>
        <v>1</v>
      </c>
      <c r="Q68" s="3">
        <f t="shared" si="173"/>
        <v>0</v>
      </c>
      <c r="R68" s="3">
        <f t="shared" si="174"/>
        <v>0</v>
      </c>
      <c r="S68" s="3">
        <f t="shared" si="175"/>
        <v>0</v>
      </c>
      <c r="T68" s="3">
        <f t="shared" si="176"/>
        <v>0</v>
      </c>
      <c r="V68" s="3">
        <f t="shared" si="177"/>
        <v>1</v>
      </c>
      <c r="W68" s="3">
        <f t="shared" si="178"/>
        <v>0</v>
      </c>
      <c r="X68" s="3">
        <f t="shared" si="179"/>
        <v>1</v>
      </c>
      <c r="Y68" s="3">
        <f t="shared" si="180"/>
        <v>0</v>
      </c>
      <c r="AA68" s="3">
        <f t="shared" si="181"/>
        <v>0</v>
      </c>
      <c r="AB68" s="3">
        <f t="shared" si="182"/>
        <v>0</v>
      </c>
      <c r="AC68" s="3">
        <f t="shared" si="183"/>
        <v>0</v>
      </c>
      <c r="AD68" s="3">
        <f t="shared" si="184"/>
        <v>0</v>
      </c>
      <c r="AF68" s="3">
        <f t="shared" si="185"/>
        <v>0</v>
      </c>
      <c r="AG68" s="3">
        <f t="shared" si="186"/>
        <v>1</v>
      </c>
      <c r="AH68" s="3">
        <f t="shared" si="187"/>
        <v>0</v>
      </c>
      <c r="AI68" s="3">
        <f t="shared" si="188"/>
        <v>0</v>
      </c>
      <c r="AK68" s="3">
        <f t="shared" si="189"/>
        <v>0</v>
      </c>
      <c r="AL68" s="3">
        <f t="shared" si="190"/>
        <v>0</v>
      </c>
      <c r="AM68" s="3">
        <f t="shared" si="191"/>
        <v>0</v>
      </c>
      <c r="AN68" s="3">
        <f t="shared" si="192"/>
        <v>0</v>
      </c>
      <c r="AP68" s="3">
        <f t="shared" si="193"/>
        <v>0</v>
      </c>
      <c r="AQ68" s="3">
        <f t="shared" si="194"/>
        <v>0</v>
      </c>
      <c r="AR68" s="3">
        <f t="shared" si="195"/>
        <v>0</v>
      </c>
      <c r="AS68" s="3">
        <f t="shared" si="196"/>
        <v>0</v>
      </c>
      <c r="AU68" s="3">
        <f t="shared" si="197"/>
        <v>0</v>
      </c>
      <c r="AV68" s="3">
        <f t="shared" si="198"/>
        <v>0</v>
      </c>
      <c r="AW68" s="3">
        <f t="shared" si="199"/>
        <v>0</v>
      </c>
      <c r="AX68" s="3">
        <f t="shared" si="200"/>
        <v>0</v>
      </c>
      <c r="AZ68" s="3">
        <f t="shared" si="156"/>
        <v>1</v>
      </c>
      <c r="BA68" s="3">
        <f t="shared" si="157"/>
        <v>0</v>
      </c>
      <c r="BB68" s="3">
        <f t="shared" si="158"/>
        <v>0</v>
      </c>
      <c r="BC68" s="3">
        <f t="shared" si="159"/>
        <v>0</v>
      </c>
      <c r="BD68" s="3">
        <f t="shared" si="160"/>
        <v>0</v>
      </c>
      <c r="BE68" s="3">
        <f t="shared" si="161"/>
        <v>0</v>
      </c>
      <c r="BF68" s="3">
        <f t="shared" si="162"/>
        <v>0</v>
      </c>
      <c r="BG68" s="3">
        <f t="shared" si="163"/>
        <v>1</v>
      </c>
      <c r="BH68" s="3">
        <f t="shared" si="164"/>
        <v>0</v>
      </c>
      <c r="BI68" s="3">
        <f t="shared" si="165"/>
        <v>1</v>
      </c>
      <c r="BJ68" s="3">
        <f t="shared" si="166"/>
        <v>1</v>
      </c>
      <c r="BK68" s="3">
        <f t="shared" si="167"/>
        <v>1</v>
      </c>
      <c r="BM68" s="15" t="str">
        <f t="shared" si="201"/>
        <v>Droz</v>
      </c>
      <c r="BN68" s="3">
        <f t="shared" si="168"/>
        <v>0</v>
      </c>
      <c r="BO68" s="3">
        <f t="shared" si="169"/>
        <v>0</v>
      </c>
      <c r="BP68" s="3">
        <f t="shared" si="170"/>
        <v>0</v>
      </c>
      <c r="BQ68" s="3">
        <f t="shared" si="171"/>
        <v>1</v>
      </c>
      <c r="BS68" s="3">
        <f t="shared" si="148"/>
        <v>0</v>
      </c>
      <c r="BT68" s="3">
        <f t="shared" si="202"/>
        <v>0</v>
      </c>
      <c r="BU68" s="3">
        <f t="shared" si="203"/>
        <v>0</v>
      </c>
      <c r="BV68" s="3">
        <f t="shared" si="204"/>
        <v>0</v>
      </c>
      <c r="BX68" s="3">
        <f t="shared" si="205"/>
        <v>0</v>
      </c>
      <c r="BY68" s="3" t="str">
        <f t="shared" si="149"/>
        <v>N/A</v>
      </c>
      <c r="BZ68" s="3" t="str">
        <f t="shared" si="206"/>
        <v>N/A</v>
      </c>
      <c r="CA68" s="3" t="str">
        <f t="shared" si="207"/>
        <v>N/A</v>
      </c>
      <c r="CB68" s="3" t="str">
        <f t="shared" si="208"/>
        <v>N/A</v>
      </c>
      <c r="CD68" s="3">
        <f t="shared" si="209"/>
        <v>1</v>
      </c>
      <c r="CE68" s="3">
        <f t="shared" si="150"/>
        <v>5</v>
      </c>
      <c r="CF68" s="3">
        <f t="shared" si="210"/>
        <v>7</v>
      </c>
      <c r="CG68" s="3">
        <f t="shared" si="211"/>
        <v>5</v>
      </c>
      <c r="CH68" s="3">
        <f t="shared" si="212"/>
        <v>4</v>
      </c>
      <c r="CJ68" s="3">
        <f t="shared" si="172"/>
        <v>0</v>
      </c>
      <c r="CK68" s="3" t="str">
        <f t="shared" si="151"/>
        <v>N/A</v>
      </c>
      <c r="CL68" s="3" t="str">
        <f t="shared" si="213"/>
        <v>N/A</v>
      </c>
      <c r="CM68" s="3" t="str">
        <f t="shared" si="214"/>
        <v>N/A</v>
      </c>
      <c r="CN68" s="3" t="str">
        <f t="shared" si="215"/>
        <v>N/A</v>
      </c>
      <c r="CP68" s="3">
        <v>2</v>
      </c>
      <c r="CQ68" s="3">
        <v>2</v>
      </c>
      <c r="CR68" s="3">
        <v>2</v>
      </c>
      <c r="CS68" s="3">
        <v>2</v>
      </c>
      <c r="CU68" s="3">
        <f t="shared" si="216"/>
        <v>0</v>
      </c>
      <c r="CV68" s="3">
        <f t="shared" si="217"/>
        <v>0</v>
      </c>
      <c r="CW68" s="3">
        <f t="shared" si="218"/>
        <v>0</v>
      </c>
      <c r="CX68" s="3">
        <f t="shared" si="219"/>
        <v>1</v>
      </c>
      <c r="CZ68" s="3">
        <v>1</v>
      </c>
      <c r="DA68" s="3">
        <v>0</v>
      </c>
      <c r="DB68" s="3">
        <v>0</v>
      </c>
      <c r="DC68" s="3">
        <v>1</v>
      </c>
    </row>
    <row r="69" spans="1:107">
      <c r="A69" s="3" t="s">
        <v>437</v>
      </c>
      <c r="B69" s="3">
        <v>14</v>
      </c>
      <c r="C69" s="3">
        <v>145</v>
      </c>
      <c r="D69" s="3">
        <v>3</v>
      </c>
      <c r="E69" s="3">
        <v>18</v>
      </c>
      <c r="F69" s="3">
        <v>2</v>
      </c>
      <c r="G69" s="3">
        <v>5</v>
      </c>
      <c r="H69" s="3">
        <v>3</v>
      </c>
      <c r="I69" s="3">
        <v>4</v>
      </c>
      <c r="J69" s="3">
        <v>1</v>
      </c>
      <c r="L69" s="3">
        <f t="shared" si="152"/>
        <v>0</v>
      </c>
      <c r="M69" s="3">
        <f t="shared" si="153"/>
        <v>0</v>
      </c>
      <c r="N69" s="3">
        <f t="shared" si="154"/>
        <v>1</v>
      </c>
      <c r="O69" s="3">
        <f t="shared" si="155"/>
        <v>0</v>
      </c>
      <c r="Q69" s="3">
        <f t="shared" si="173"/>
        <v>1</v>
      </c>
      <c r="R69" s="3">
        <f t="shared" si="174"/>
        <v>0</v>
      </c>
      <c r="S69" s="3">
        <f t="shared" si="175"/>
        <v>0</v>
      </c>
      <c r="T69" s="3">
        <f t="shared" si="176"/>
        <v>0</v>
      </c>
      <c r="V69" s="3">
        <f t="shared" si="177"/>
        <v>0</v>
      </c>
      <c r="W69" s="3">
        <f t="shared" si="178"/>
        <v>0</v>
      </c>
      <c r="X69" s="3">
        <f t="shared" si="179"/>
        <v>0</v>
      </c>
      <c r="Y69" s="3">
        <f t="shared" si="180"/>
        <v>1</v>
      </c>
      <c r="AA69" s="3">
        <f t="shared" si="181"/>
        <v>0</v>
      </c>
      <c r="AB69" s="3">
        <f t="shared" si="182"/>
        <v>1</v>
      </c>
      <c r="AC69" s="3">
        <f t="shared" si="183"/>
        <v>0</v>
      </c>
      <c r="AD69" s="3">
        <f t="shared" si="184"/>
        <v>0</v>
      </c>
      <c r="AF69" s="3">
        <f t="shared" si="185"/>
        <v>0</v>
      </c>
      <c r="AG69" s="3">
        <f t="shared" si="186"/>
        <v>0</v>
      </c>
      <c r="AH69" s="3">
        <f t="shared" si="187"/>
        <v>0</v>
      </c>
      <c r="AI69" s="3">
        <f t="shared" si="188"/>
        <v>0</v>
      </c>
      <c r="AK69" s="3">
        <f t="shared" si="189"/>
        <v>0</v>
      </c>
      <c r="AL69" s="3">
        <f t="shared" si="190"/>
        <v>0</v>
      </c>
      <c r="AM69" s="3">
        <f t="shared" si="191"/>
        <v>0</v>
      </c>
      <c r="AN69" s="3">
        <f t="shared" si="192"/>
        <v>0</v>
      </c>
      <c r="AP69" s="3">
        <f t="shared" si="193"/>
        <v>0</v>
      </c>
      <c r="AQ69" s="3">
        <f t="shared" si="194"/>
        <v>0</v>
      </c>
      <c r="AR69" s="3">
        <f t="shared" si="195"/>
        <v>0</v>
      </c>
      <c r="AS69" s="3">
        <f t="shared" si="196"/>
        <v>0</v>
      </c>
      <c r="AU69" s="3">
        <f t="shared" si="197"/>
        <v>0</v>
      </c>
      <c r="AV69" s="3">
        <f t="shared" si="198"/>
        <v>0</v>
      </c>
      <c r="AW69" s="3">
        <f t="shared" si="199"/>
        <v>0</v>
      </c>
      <c r="AX69" s="3">
        <f t="shared" si="200"/>
        <v>0</v>
      </c>
      <c r="AZ69" s="3">
        <f t="shared" si="156"/>
        <v>1</v>
      </c>
      <c r="BA69" s="3">
        <f t="shared" si="157"/>
        <v>1</v>
      </c>
      <c r="BB69" s="3">
        <f t="shared" si="158"/>
        <v>1</v>
      </c>
      <c r="BC69" s="3">
        <f t="shared" si="159"/>
        <v>0</v>
      </c>
      <c r="BD69" s="3">
        <f t="shared" si="160"/>
        <v>0</v>
      </c>
      <c r="BE69" s="3">
        <f t="shared" si="161"/>
        <v>0</v>
      </c>
      <c r="BF69" s="3">
        <f t="shared" si="162"/>
        <v>0</v>
      </c>
      <c r="BG69" s="3">
        <f t="shared" si="163"/>
        <v>1</v>
      </c>
      <c r="BH69" s="3">
        <f t="shared" si="164"/>
        <v>1</v>
      </c>
      <c r="BI69" s="3">
        <f t="shared" si="165"/>
        <v>0</v>
      </c>
      <c r="BJ69" s="3">
        <f t="shared" si="166"/>
        <v>1</v>
      </c>
      <c r="BK69" s="3">
        <f t="shared" si="167"/>
        <v>0</v>
      </c>
      <c r="BM69" s="15" t="str">
        <f t="shared" si="201"/>
        <v>Paul</v>
      </c>
      <c r="BN69" s="3">
        <f t="shared" si="168"/>
        <v>1</v>
      </c>
      <c r="BO69" s="3">
        <f t="shared" si="169"/>
        <v>0</v>
      </c>
      <c r="BP69" s="3">
        <f t="shared" si="170"/>
        <v>0</v>
      </c>
      <c r="BQ69" s="3">
        <f t="shared" si="171"/>
        <v>0</v>
      </c>
      <c r="BS69" s="3">
        <f t="shared" si="148"/>
        <v>0</v>
      </c>
      <c r="BT69" s="3">
        <f t="shared" si="202"/>
        <v>0</v>
      </c>
      <c r="BU69" s="3">
        <f t="shared" si="203"/>
        <v>0</v>
      </c>
      <c r="BV69" s="3">
        <f t="shared" si="204"/>
        <v>0</v>
      </c>
      <c r="BX69" s="3">
        <f t="shared" si="205"/>
        <v>1</v>
      </c>
      <c r="BY69" s="3">
        <f t="shared" si="149"/>
        <v>2</v>
      </c>
      <c r="BZ69" s="3">
        <f t="shared" si="206"/>
        <v>5</v>
      </c>
      <c r="CA69" s="3">
        <f t="shared" si="207"/>
        <v>3</v>
      </c>
      <c r="CB69" s="3">
        <f t="shared" si="208"/>
        <v>4</v>
      </c>
      <c r="CD69" s="3">
        <f t="shared" si="209"/>
        <v>0</v>
      </c>
      <c r="CE69" s="3" t="str">
        <f t="shared" si="150"/>
        <v>N/A</v>
      </c>
      <c r="CF69" s="3" t="str">
        <f t="shared" si="210"/>
        <v>N/A</v>
      </c>
      <c r="CG69" s="3" t="str">
        <f t="shared" si="211"/>
        <v>N/A</v>
      </c>
      <c r="CH69" s="3" t="str">
        <f t="shared" si="212"/>
        <v>N/A</v>
      </c>
      <c r="CJ69" s="3">
        <f t="shared" si="172"/>
        <v>0</v>
      </c>
      <c r="CK69" s="3" t="str">
        <f t="shared" si="151"/>
        <v>N/A</v>
      </c>
      <c r="CL69" s="3" t="str">
        <f t="shared" si="213"/>
        <v>N/A</v>
      </c>
      <c r="CM69" s="3" t="str">
        <f t="shared" si="214"/>
        <v>N/A</v>
      </c>
      <c r="CN69" s="3" t="str">
        <f t="shared" si="215"/>
        <v>N/A</v>
      </c>
      <c r="CP69" s="3">
        <v>1</v>
      </c>
      <c r="CQ69" s="3">
        <v>3</v>
      </c>
      <c r="CR69" s="3">
        <v>2</v>
      </c>
      <c r="CS69" s="3">
        <v>2</v>
      </c>
      <c r="CU69" s="3">
        <f t="shared" si="216"/>
        <v>1</v>
      </c>
      <c r="CV69" s="3">
        <f t="shared" si="217"/>
        <v>0</v>
      </c>
      <c r="CW69" s="3">
        <f t="shared" si="218"/>
        <v>1</v>
      </c>
      <c r="CX69" s="3">
        <f t="shared" si="219"/>
        <v>0</v>
      </c>
      <c r="CZ69" s="3">
        <v>0</v>
      </c>
      <c r="DA69" s="3">
        <v>0</v>
      </c>
      <c r="DB69" s="3">
        <v>0</v>
      </c>
      <c r="DC69" s="3">
        <v>0</v>
      </c>
    </row>
    <row r="70" spans="1:107">
      <c r="A70" s="3" t="s">
        <v>437</v>
      </c>
      <c r="B70" s="3">
        <v>15</v>
      </c>
      <c r="C70" s="3">
        <v>396</v>
      </c>
      <c r="D70" s="3">
        <v>4</v>
      </c>
      <c r="E70" s="3">
        <v>6</v>
      </c>
      <c r="F70" s="3">
        <v>5</v>
      </c>
      <c r="G70" s="3">
        <v>5</v>
      </c>
      <c r="H70" s="3">
        <v>6</v>
      </c>
      <c r="I70" s="3">
        <v>5</v>
      </c>
      <c r="J70" s="3">
        <v>1</v>
      </c>
      <c r="L70" s="3">
        <f t="shared" si="152"/>
        <v>0</v>
      </c>
      <c r="M70" s="3">
        <f t="shared" si="153"/>
        <v>0</v>
      </c>
      <c r="N70" s="3">
        <f t="shared" si="154"/>
        <v>0</v>
      </c>
      <c r="O70" s="3">
        <f t="shared" si="155"/>
        <v>0</v>
      </c>
      <c r="Q70" s="3">
        <f t="shared" si="173"/>
        <v>0</v>
      </c>
      <c r="R70" s="3">
        <f t="shared" si="174"/>
        <v>0</v>
      </c>
      <c r="S70" s="3">
        <f t="shared" si="175"/>
        <v>0</v>
      </c>
      <c r="T70" s="3">
        <f t="shared" si="176"/>
        <v>0</v>
      </c>
      <c r="V70" s="3">
        <f t="shared" si="177"/>
        <v>1</v>
      </c>
      <c r="W70" s="3">
        <f t="shared" si="178"/>
        <v>1</v>
      </c>
      <c r="X70" s="3">
        <f t="shared" si="179"/>
        <v>0</v>
      </c>
      <c r="Y70" s="3">
        <f t="shared" si="180"/>
        <v>1</v>
      </c>
      <c r="AA70" s="3">
        <f t="shared" si="181"/>
        <v>0</v>
      </c>
      <c r="AB70" s="3">
        <f t="shared" si="182"/>
        <v>0</v>
      </c>
      <c r="AC70" s="3">
        <f t="shared" si="183"/>
        <v>1</v>
      </c>
      <c r="AD70" s="3">
        <f t="shared" si="184"/>
        <v>0</v>
      </c>
      <c r="AF70" s="3">
        <f t="shared" si="185"/>
        <v>0</v>
      </c>
      <c r="AG70" s="3">
        <f t="shared" si="186"/>
        <v>0</v>
      </c>
      <c r="AH70" s="3">
        <f t="shared" si="187"/>
        <v>0</v>
      </c>
      <c r="AI70" s="3">
        <f t="shared" si="188"/>
        <v>0</v>
      </c>
      <c r="AK70" s="3">
        <f t="shared" si="189"/>
        <v>0</v>
      </c>
      <c r="AL70" s="3">
        <f t="shared" si="190"/>
        <v>0</v>
      </c>
      <c r="AM70" s="3">
        <f t="shared" si="191"/>
        <v>0</v>
      </c>
      <c r="AN70" s="3">
        <f t="shared" si="192"/>
        <v>0</v>
      </c>
      <c r="AP70" s="3">
        <f t="shared" si="193"/>
        <v>0</v>
      </c>
      <c r="AQ70" s="3">
        <f t="shared" si="194"/>
        <v>0</v>
      </c>
      <c r="AR70" s="3">
        <f t="shared" si="195"/>
        <v>0</v>
      </c>
      <c r="AS70" s="3">
        <f t="shared" si="196"/>
        <v>0</v>
      </c>
      <c r="AU70" s="3">
        <f t="shared" si="197"/>
        <v>0</v>
      </c>
      <c r="AV70" s="3">
        <f t="shared" si="198"/>
        <v>0</v>
      </c>
      <c r="AW70" s="3">
        <f t="shared" si="199"/>
        <v>0</v>
      </c>
      <c r="AX70" s="3">
        <f t="shared" si="200"/>
        <v>0</v>
      </c>
      <c r="AZ70" s="3">
        <f t="shared" si="156"/>
        <v>0</v>
      </c>
      <c r="BA70" s="3">
        <f t="shared" si="157"/>
        <v>1</v>
      </c>
      <c r="BB70" s="3">
        <f t="shared" si="158"/>
        <v>0</v>
      </c>
      <c r="BC70" s="3">
        <f t="shared" si="159"/>
        <v>0</v>
      </c>
      <c r="BD70" s="3">
        <f t="shared" si="160"/>
        <v>1</v>
      </c>
      <c r="BE70" s="3">
        <f t="shared" si="161"/>
        <v>0</v>
      </c>
      <c r="BF70" s="3">
        <f t="shared" si="162"/>
        <v>0</v>
      </c>
      <c r="BG70" s="3">
        <f t="shared" si="163"/>
        <v>0</v>
      </c>
      <c r="BH70" s="3">
        <f t="shared" si="164"/>
        <v>0</v>
      </c>
      <c r="BI70" s="3">
        <f t="shared" si="165"/>
        <v>0</v>
      </c>
      <c r="BJ70" s="3">
        <f t="shared" si="166"/>
        <v>0</v>
      </c>
      <c r="BK70" s="3">
        <f t="shared" si="167"/>
        <v>1</v>
      </c>
      <c r="BM70" s="15">
        <f t="shared" si="201"/>
        <v>0</v>
      </c>
      <c r="BN70" s="3">
        <f t="shared" si="168"/>
        <v>0</v>
      </c>
      <c r="BO70" s="3">
        <f t="shared" si="169"/>
        <v>0</v>
      </c>
      <c r="BP70" s="3">
        <f t="shared" si="170"/>
        <v>0</v>
      </c>
      <c r="BQ70" s="3">
        <f t="shared" si="171"/>
        <v>0</v>
      </c>
      <c r="BS70" s="3">
        <f t="shared" si="148"/>
        <v>0</v>
      </c>
      <c r="BT70" s="3">
        <f t="shared" si="202"/>
        <v>0</v>
      </c>
      <c r="BU70" s="3">
        <f t="shared" si="203"/>
        <v>0</v>
      </c>
      <c r="BV70" s="3">
        <f t="shared" si="204"/>
        <v>0</v>
      </c>
      <c r="BX70" s="3">
        <f t="shared" si="205"/>
        <v>0</v>
      </c>
      <c r="BY70" s="3" t="str">
        <f t="shared" si="149"/>
        <v>N/A</v>
      </c>
      <c r="BZ70" s="3" t="str">
        <f t="shared" si="206"/>
        <v>N/A</v>
      </c>
      <c r="CA70" s="3" t="str">
        <f t="shared" si="207"/>
        <v>N/A</v>
      </c>
      <c r="CB70" s="3" t="str">
        <f t="shared" si="208"/>
        <v>N/A</v>
      </c>
      <c r="CD70" s="3">
        <f t="shared" si="209"/>
        <v>1</v>
      </c>
      <c r="CE70" s="3">
        <f t="shared" si="150"/>
        <v>5</v>
      </c>
      <c r="CF70" s="3">
        <f t="shared" si="210"/>
        <v>5</v>
      </c>
      <c r="CG70" s="3">
        <f t="shared" si="211"/>
        <v>6</v>
      </c>
      <c r="CH70" s="3">
        <f t="shared" si="212"/>
        <v>5</v>
      </c>
      <c r="CJ70" s="3">
        <f t="shared" si="172"/>
        <v>0</v>
      </c>
      <c r="CK70" s="3" t="str">
        <f t="shared" si="151"/>
        <v>N/A</v>
      </c>
      <c r="CL70" s="3" t="str">
        <f t="shared" si="213"/>
        <v>N/A</v>
      </c>
      <c r="CM70" s="3" t="str">
        <f t="shared" si="214"/>
        <v>N/A</v>
      </c>
      <c r="CN70" s="3" t="str">
        <f t="shared" si="215"/>
        <v>N/A</v>
      </c>
      <c r="CP70" s="3">
        <v>1</v>
      </c>
      <c r="CQ70" s="3">
        <v>2</v>
      </c>
      <c r="CR70" s="3">
        <v>2</v>
      </c>
      <c r="CS70" s="3">
        <v>1</v>
      </c>
      <c r="CU70" s="3">
        <f t="shared" si="216"/>
        <v>0</v>
      </c>
      <c r="CV70" s="3">
        <f t="shared" si="217"/>
        <v>0</v>
      </c>
      <c r="CW70" s="3">
        <f t="shared" si="218"/>
        <v>0</v>
      </c>
      <c r="CX70" s="3">
        <f t="shared" si="219"/>
        <v>0</v>
      </c>
      <c r="CZ70" s="3">
        <v>1</v>
      </c>
      <c r="DA70" s="3">
        <v>0</v>
      </c>
      <c r="DB70" s="3">
        <v>1</v>
      </c>
      <c r="DC70" s="3">
        <v>0</v>
      </c>
    </row>
    <row r="71" spans="1:107">
      <c r="A71" s="3" t="s">
        <v>437</v>
      </c>
      <c r="B71" s="3">
        <v>16</v>
      </c>
      <c r="C71" s="3">
        <v>150</v>
      </c>
      <c r="D71" s="3">
        <v>3</v>
      </c>
      <c r="E71" s="3">
        <v>14</v>
      </c>
      <c r="F71" s="3">
        <v>6</v>
      </c>
      <c r="G71" s="3">
        <v>3</v>
      </c>
      <c r="H71" s="3">
        <v>4</v>
      </c>
      <c r="I71" s="3">
        <v>5</v>
      </c>
      <c r="J71" s="3">
        <v>1</v>
      </c>
      <c r="L71" s="3">
        <f t="shared" si="152"/>
        <v>0</v>
      </c>
      <c r="M71" s="3">
        <f t="shared" si="153"/>
        <v>1</v>
      </c>
      <c r="N71" s="3">
        <f t="shared" si="154"/>
        <v>0</v>
      </c>
      <c r="O71" s="3">
        <f t="shared" si="155"/>
        <v>0</v>
      </c>
      <c r="Q71" s="3">
        <f t="shared" si="173"/>
        <v>0</v>
      </c>
      <c r="R71" s="3">
        <f t="shared" si="174"/>
        <v>0</v>
      </c>
      <c r="S71" s="3">
        <f t="shared" si="175"/>
        <v>0</v>
      </c>
      <c r="T71" s="3">
        <f t="shared" si="176"/>
        <v>0</v>
      </c>
      <c r="V71" s="3">
        <f t="shared" si="177"/>
        <v>0</v>
      </c>
      <c r="W71" s="3">
        <f t="shared" si="178"/>
        <v>0</v>
      </c>
      <c r="X71" s="3">
        <f t="shared" si="179"/>
        <v>1</v>
      </c>
      <c r="Y71" s="3">
        <f t="shared" si="180"/>
        <v>0</v>
      </c>
      <c r="AA71" s="3">
        <f t="shared" si="181"/>
        <v>0</v>
      </c>
      <c r="AB71" s="3">
        <f t="shared" si="182"/>
        <v>0</v>
      </c>
      <c r="AC71" s="3">
        <f t="shared" si="183"/>
        <v>0</v>
      </c>
      <c r="AD71" s="3">
        <f t="shared" si="184"/>
        <v>1</v>
      </c>
      <c r="AF71" s="3">
        <f t="shared" si="185"/>
        <v>1</v>
      </c>
      <c r="AG71" s="3">
        <f t="shared" si="186"/>
        <v>0</v>
      </c>
      <c r="AH71" s="3">
        <f t="shared" si="187"/>
        <v>0</v>
      </c>
      <c r="AI71" s="3">
        <f t="shared" si="188"/>
        <v>0</v>
      </c>
      <c r="AK71" s="3">
        <f t="shared" si="189"/>
        <v>0</v>
      </c>
      <c r="AL71" s="3">
        <f t="shared" si="190"/>
        <v>0</v>
      </c>
      <c r="AM71" s="3">
        <f t="shared" si="191"/>
        <v>0</v>
      </c>
      <c r="AN71" s="3">
        <f t="shared" si="192"/>
        <v>0</v>
      </c>
      <c r="AP71" s="3">
        <f t="shared" si="193"/>
        <v>0</v>
      </c>
      <c r="AQ71" s="3">
        <f t="shared" si="194"/>
        <v>0</v>
      </c>
      <c r="AR71" s="3">
        <f t="shared" si="195"/>
        <v>0</v>
      </c>
      <c r="AS71" s="3">
        <f t="shared" si="196"/>
        <v>0</v>
      </c>
      <c r="AU71" s="3">
        <f t="shared" si="197"/>
        <v>0</v>
      </c>
      <c r="AV71" s="3">
        <f t="shared" si="198"/>
        <v>0</v>
      </c>
      <c r="AW71" s="3">
        <f t="shared" si="199"/>
        <v>0</v>
      </c>
      <c r="AX71" s="3">
        <f t="shared" si="200"/>
        <v>0</v>
      </c>
      <c r="AZ71" s="3">
        <f t="shared" si="156"/>
        <v>0</v>
      </c>
      <c r="BA71" s="3">
        <f t="shared" si="157"/>
        <v>0</v>
      </c>
      <c r="BB71" s="3">
        <f t="shared" si="158"/>
        <v>0</v>
      </c>
      <c r="BC71" s="3">
        <f t="shared" si="159"/>
        <v>1</v>
      </c>
      <c r="BD71" s="3">
        <f t="shared" si="160"/>
        <v>1</v>
      </c>
      <c r="BE71" s="3">
        <f t="shared" si="161"/>
        <v>1</v>
      </c>
      <c r="BF71" s="3">
        <f t="shared" si="162"/>
        <v>1</v>
      </c>
      <c r="BG71" s="3">
        <f t="shared" si="163"/>
        <v>0</v>
      </c>
      <c r="BH71" s="3">
        <f t="shared" si="164"/>
        <v>1</v>
      </c>
      <c r="BI71" s="3">
        <f t="shared" si="165"/>
        <v>1</v>
      </c>
      <c r="BJ71" s="3">
        <f t="shared" si="166"/>
        <v>0</v>
      </c>
      <c r="BK71" s="3">
        <f t="shared" si="167"/>
        <v>0</v>
      </c>
      <c r="BM71" s="15" t="str">
        <f t="shared" si="201"/>
        <v>Scott</v>
      </c>
      <c r="BN71" s="3">
        <f t="shared" si="168"/>
        <v>0</v>
      </c>
      <c r="BO71" s="3">
        <f t="shared" si="169"/>
        <v>1</v>
      </c>
      <c r="BP71" s="3">
        <f t="shared" si="170"/>
        <v>0</v>
      </c>
      <c r="BQ71" s="3">
        <f t="shared" si="171"/>
        <v>0</v>
      </c>
      <c r="BS71" s="3">
        <f t="shared" si="148"/>
        <v>1</v>
      </c>
      <c r="BT71" s="3">
        <f t="shared" si="202"/>
        <v>0</v>
      </c>
      <c r="BU71" s="3">
        <f t="shared" si="203"/>
        <v>0</v>
      </c>
      <c r="BV71" s="3">
        <f t="shared" si="204"/>
        <v>0</v>
      </c>
      <c r="BX71" s="3">
        <f t="shared" si="205"/>
        <v>1</v>
      </c>
      <c r="BY71" s="3">
        <f t="shared" si="149"/>
        <v>6</v>
      </c>
      <c r="BZ71" s="3">
        <f t="shared" si="206"/>
        <v>3</v>
      </c>
      <c r="CA71" s="3">
        <f t="shared" si="207"/>
        <v>4</v>
      </c>
      <c r="CB71" s="3">
        <f t="shared" si="208"/>
        <v>5</v>
      </c>
      <c r="CD71" s="3">
        <f t="shared" si="209"/>
        <v>0</v>
      </c>
      <c r="CE71" s="3" t="str">
        <f t="shared" si="150"/>
        <v>N/A</v>
      </c>
      <c r="CF71" s="3" t="str">
        <f t="shared" si="210"/>
        <v>N/A</v>
      </c>
      <c r="CG71" s="3" t="str">
        <f t="shared" si="211"/>
        <v>N/A</v>
      </c>
      <c r="CH71" s="3" t="str">
        <f t="shared" si="212"/>
        <v>N/A</v>
      </c>
      <c r="CJ71" s="3">
        <f t="shared" si="172"/>
        <v>0</v>
      </c>
      <c r="CK71" s="3" t="str">
        <f t="shared" si="151"/>
        <v>N/A</v>
      </c>
      <c r="CL71" s="3" t="str">
        <f t="shared" si="213"/>
        <v>N/A</v>
      </c>
      <c r="CM71" s="3" t="str">
        <f t="shared" si="214"/>
        <v>N/A</v>
      </c>
      <c r="CN71" s="3" t="str">
        <f t="shared" si="215"/>
        <v>N/A</v>
      </c>
      <c r="CP71" s="3">
        <v>2</v>
      </c>
      <c r="CQ71" s="3">
        <v>1</v>
      </c>
      <c r="CR71" s="3">
        <v>2</v>
      </c>
      <c r="CS71" s="3">
        <v>2</v>
      </c>
      <c r="CU71" s="3">
        <f t="shared" si="216"/>
        <v>0</v>
      </c>
      <c r="CV71" s="3">
        <f t="shared" si="217"/>
        <v>0</v>
      </c>
      <c r="CW71" s="3">
        <f t="shared" si="218"/>
        <v>0</v>
      </c>
      <c r="CX71" s="3">
        <f t="shared" si="219"/>
        <v>0</v>
      </c>
      <c r="CZ71" s="3">
        <v>0</v>
      </c>
      <c r="DA71" s="3">
        <v>0</v>
      </c>
      <c r="DB71" s="3">
        <v>0</v>
      </c>
      <c r="DC71" s="3">
        <v>0</v>
      </c>
    </row>
    <row r="72" spans="1:107">
      <c r="A72" s="3" t="s">
        <v>437</v>
      </c>
      <c r="B72" s="3">
        <v>17</v>
      </c>
      <c r="C72" s="3">
        <v>486</v>
      </c>
      <c r="D72" s="3">
        <v>5</v>
      </c>
      <c r="E72" s="3">
        <v>10</v>
      </c>
      <c r="F72" s="3">
        <v>7</v>
      </c>
      <c r="G72" s="3">
        <v>8</v>
      </c>
      <c r="H72" s="3">
        <v>7</v>
      </c>
      <c r="I72" s="3">
        <v>5</v>
      </c>
      <c r="J72" s="3">
        <v>1</v>
      </c>
      <c r="L72" s="3">
        <f t="shared" si="152"/>
        <v>0</v>
      </c>
      <c r="M72" s="3">
        <f t="shared" si="153"/>
        <v>0</v>
      </c>
      <c r="N72" s="3">
        <f t="shared" si="154"/>
        <v>0</v>
      </c>
      <c r="O72" s="3">
        <f t="shared" si="155"/>
        <v>1</v>
      </c>
      <c r="Q72" s="3">
        <f t="shared" si="173"/>
        <v>0</v>
      </c>
      <c r="R72" s="3">
        <f t="shared" si="174"/>
        <v>0</v>
      </c>
      <c r="S72" s="3">
        <f t="shared" si="175"/>
        <v>0</v>
      </c>
      <c r="T72" s="3">
        <f t="shared" si="176"/>
        <v>0</v>
      </c>
      <c r="V72" s="3">
        <f t="shared" si="177"/>
        <v>0</v>
      </c>
      <c r="W72" s="3">
        <f t="shared" si="178"/>
        <v>0</v>
      </c>
      <c r="X72" s="3">
        <f t="shared" si="179"/>
        <v>0</v>
      </c>
      <c r="Y72" s="3">
        <f t="shared" si="180"/>
        <v>0</v>
      </c>
      <c r="AA72" s="3">
        <f t="shared" si="181"/>
        <v>1</v>
      </c>
      <c r="AB72" s="3">
        <f t="shared" si="182"/>
        <v>0</v>
      </c>
      <c r="AC72" s="3">
        <f t="shared" si="183"/>
        <v>1</v>
      </c>
      <c r="AD72" s="3">
        <f t="shared" si="184"/>
        <v>0</v>
      </c>
      <c r="AF72" s="3">
        <f t="shared" si="185"/>
        <v>0</v>
      </c>
      <c r="AG72" s="3">
        <f t="shared" si="186"/>
        <v>1</v>
      </c>
      <c r="AH72" s="3">
        <f t="shared" si="187"/>
        <v>0</v>
      </c>
      <c r="AI72" s="3">
        <f t="shared" si="188"/>
        <v>0</v>
      </c>
      <c r="AK72" s="3">
        <f t="shared" si="189"/>
        <v>0</v>
      </c>
      <c r="AL72" s="3">
        <f t="shared" si="190"/>
        <v>0</v>
      </c>
      <c r="AM72" s="3">
        <f t="shared" si="191"/>
        <v>0</v>
      </c>
      <c r="AN72" s="3">
        <f t="shared" si="192"/>
        <v>0</v>
      </c>
      <c r="AP72" s="3">
        <f t="shared" si="193"/>
        <v>0</v>
      </c>
      <c r="AQ72" s="3">
        <f t="shared" si="194"/>
        <v>0</v>
      </c>
      <c r="AR72" s="3">
        <f t="shared" si="195"/>
        <v>0</v>
      </c>
      <c r="AS72" s="3">
        <f t="shared" si="196"/>
        <v>0</v>
      </c>
      <c r="AU72" s="3">
        <f t="shared" si="197"/>
        <v>0</v>
      </c>
      <c r="AV72" s="3">
        <f t="shared" si="198"/>
        <v>0</v>
      </c>
      <c r="AW72" s="3">
        <f t="shared" si="199"/>
        <v>0</v>
      </c>
      <c r="AX72" s="3">
        <f t="shared" si="200"/>
        <v>0</v>
      </c>
      <c r="AZ72" s="3">
        <f t="shared" si="156"/>
        <v>1</v>
      </c>
      <c r="BA72" s="3">
        <f t="shared" si="157"/>
        <v>0</v>
      </c>
      <c r="BB72" s="3">
        <f t="shared" si="158"/>
        <v>0</v>
      </c>
      <c r="BC72" s="3">
        <f t="shared" si="159"/>
        <v>0</v>
      </c>
      <c r="BD72" s="3">
        <f t="shared" si="160"/>
        <v>0</v>
      </c>
      <c r="BE72" s="3">
        <f t="shared" si="161"/>
        <v>0</v>
      </c>
      <c r="BF72" s="3">
        <f t="shared" si="162"/>
        <v>0</v>
      </c>
      <c r="BG72" s="3">
        <f t="shared" si="163"/>
        <v>1</v>
      </c>
      <c r="BH72" s="3">
        <f t="shared" si="164"/>
        <v>0</v>
      </c>
      <c r="BI72" s="3">
        <f t="shared" si="165"/>
        <v>1</v>
      </c>
      <c r="BJ72" s="3">
        <f t="shared" si="166"/>
        <v>1</v>
      </c>
      <c r="BK72" s="3">
        <f t="shared" si="167"/>
        <v>1</v>
      </c>
      <c r="BM72" s="15" t="str">
        <f t="shared" si="201"/>
        <v>Droz</v>
      </c>
      <c r="BN72" s="3">
        <f t="shared" si="168"/>
        <v>0</v>
      </c>
      <c r="BO72" s="3">
        <f t="shared" si="169"/>
        <v>0</v>
      </c>
      <c r="BP72" s="3">
        <f t="shared" si="170"/>
        <v>0</v>
      </c>
      <c r="BQ72" s="3">
        <f t="shared" si="171"/>
        <v>1</v>
      </c>
      <c r="BS72" s="3">
        <f t="shared" si="148"/>
        <v>0</v>
      </c>
      <c r="BT72" s="3">
        <f t="shared" si="202"/>
        <v>0</v>
      </c>
      <c r="BU72" s="3">
        <f t="shared" si="203"/>
        <v>0</v>
      </c>
      <c r="BV72" s="3">
        <f t="shared" si="204"/>
        <v>0</v>
      </c>
      <c r="BX72" s="3">
        <f t="shared" si="205"/>
        <v>0</v>
      </c>
      <c r="BY72" s="3" t="str">
        <f t="shared" si="149"/>
        <v>N/A</v>
      </c>
      <c r="BZ72" s="3" t="str">
        <f t="shared" si="206"/>
        <v>N/A</v>
      </c>
      <c r="CA72" s="3" t="str">
        <f t="shared" si="207"/>
        <v>N/A</v>
      </c>
      <c r="CB72" s="3" t="str">
        <f t="shared" si="208"/>
        <v>N/A</v>
      </c>
      <c r="CD72" s="3">
        <f t="shared" si="209"/>
        <v>0</v>
      </c>
      <c r="CE72" s="3" t="str">
        <f t="shared" si="150"/>
        <v>N/A</v>
      </c>
      <c r="CF72" s="3" t="str">
        <f t="shared" si="210"/>
        <v>N/A</v>
      </c>
      <c r="CG72" s="3" t="str">
        <f t="shared" si="211"/>
        <v>N/A</v>
      </c>
      <c r="CH72" s="3" t="str">
        <f t="shared" si="212"/>
        <v>N/A</v>
      </c>
      <c r="CJ72" s="3">
        <f t="shared" si="172"/>
        <v>1</v>
      </c>
      <c r="CK72" s="3">
        <f t="shared" si="151"/>
        <v>7</v>
      </c>
      <c r="CL72" s="3">
        <f t="shared" si="213"/>
        <v>8</v>
      </c>
      <c r="CM72" s="3">
        <f t="shared" si="214"/>
        <v>7</v>
      </c>
      <c r="CN72" s="3">
        <f t="shared" si="215"/>
        <v>5</v>
      </c>
      <c r="CP72" s="3">
        <v>2</v>
      </c>
      <c r="CQ72" s="3">
        <v>2</v>
      </c>
      <c r="CR72" s="3">
        <v>0</v>
      </c>
      <c r="CS72" s="3">
        <v>2</v>
      </c>
      <c r="CU72" s="3">
        <f t="shared" si="216"/>
        <v>0</v>
      </c>
      <c r="CV72" s="3">
        <f t="shared" si="217"/>
        <v>0</v>
      </c>
      <c r="CW72" s="3">
        <f t="shared" si="218"/>
        <v>0</v>
      </c>
      <c r="CX72" s="3">
        <f t="shared" si="219"/>
        <v>1</v>
      </c>
      <c r="CZ72" s="3">
        <v>1</v>
      </c>
      <c r="DA72" s="3">
        <v>0</v>
      </c>
      <c r="DB72" s="3">
        <v>1</v>
      </c>
      <c r="DC72" s="3">
        <v>0</v>
      </c>
    </row>
    <row r="73" spans="1:107">
      <c r="A73" s="3" t="s">
        <v>437</v>
      </c>
      <c r="B73" s="3">
        <v>18</v>
      </c>
      <c r="C73" s="3">
        <v>391</v>
      </c>
      <c r="D73" s="3">
        <v>4</v>
      </c>
      <c r="E73" s="3">
        <v>2</v>
      </c>
      <c r="F73" s="3">
        <v>7</v>
      </c>
      <c r="G73" s="3">
        <v>6</v>
      </c>
      <c r="H73" s="3">
        <v>5</v>
      </c>
      <c r="I73" s="3">
        <v>5</v>
      </c>
      <c r="J73" s="3">
        <v>1</v>
      </c>
      <c r="L73" s="3">
        <f t="shared" si="152"/>
        <v>0</v>
      </c>
      <c r="M73" s="3">
        <f t="shared" si="153"/>
        <v>0</v>
      </c>
      <c r="N73" s="3">
        <f t="shared" si="154"/>
        <v>0</v>
      </c>
      <c r="O73" s="3">
        <f t="shared" si="155"/>
        <v>0</v>
      </c>
      <c r="Q73" s="3">
        <f t="shared" si="173"/>
        <v>0</v>
      </c>
      <c r="R73" s="3">
        <f t="shared" si="174"/>
        <v>0</v>
      </c>
      <c r="S73" s="3">
        <f t="shared" si="175"/>
        <v>0</v>
      </c>
      <c r="T73" s="3">
        <f t="shared" si="176"/>
        <v>0</v>
      </c>
      <c r="V73" s="3">
        <f t="shared" si="177"/>
        <v>0</v>
      </c>
      <c r="W73" s="3">
        <f t="shared" si="178"/>
        <v>0</v>
      </c>
      <c r="X73" s="3">
        <f t="shared" si="179"/>
        <v>1</v>
      </c>
      <c r="Y73" s="3">
        <f t="shared" si="180"/>
        <v>1</v>
      </c>
      <c r="AA73" s="3">
        <f t="shared" si="181"/>
        <v>0</v>
      </c>
      <c r="AB73" s="3">
        <f t="shared" si="182"/>
        <v>1</v>
      </c>
      <c r="AC73" s="3">
        <f t="shared" si="183"/>
        <v>0</v>
      </c>
      <c r="AD73" s="3">
        <f t="shared" si="184"/>
        <v>0</v>
      </c>
      <c r="AF73" s="3">
        <f t="shared" si="185"/>
        <v>1</v>
      </c>
      <c r="AG73" s="3">
        <f t="shared" si="186"/>
        <v>0</v>
      </c>
      <c r="AH73" s="3">
        <f t="shared" si="187"/>
        <v>0</v>
      </c>
      <c r="AI73" s="3">
        <f t="shared" si="188"/>
        <v>0</v>
      </c>
      <c r="AK73" s="3">
        <f t="shared" si="189"/>
        <v>0</v>
      </c>
      <c r="AL73" s="3">
        <f t="shared" si="190"/>
        <v>0</v>
      </c>
      <c r="AM73" s="3">
        <f t="shared" si="191"/>
        <v>0</v>
      </c>
      <c r="AN73" s="3">
        <f t="shared" si="192"/>
        <v>0</v>
      </c>
      <c r="AP73" s="3">
        <f t="shared" si="193"/>
        <v>0</v>
      </c>
      <c r="AQ73" s="3">
        <f t="shared" si="194"/>
        <v>0</v>
      </c>
      <c r="AR73" s="3">
        <f t="shared" si="195"/>
        <v>0</v>
      </c>
      <c r="AS73" s="3">
        <f t="shared" si="196"/>
        <v>0</v>
      </c>
      <c r="AU73" s="3">
        <f t="shared" si="197"/>
        <v>0</v>
      </c>
      <c r="AV73" s="3">
        <f t="shared" si="198"/>
        <v>0</v>
      </c>
      <c r="AW73" s="3">
        <f t="shared" si="199"/>
        <v>0</v>
      </c>
      <c r="AX73" s="3">
        <f t="shared" si="200"/>
        <v>0</v>
      </c>
      <c r="AZ73" s="3">
        <f t="shared" si="156"/>
        <v>0</v>
      </c>
      <c r="BA73" s="3">
        <f t="shared" si="157"/>
        <v>0</v>
      </c>
      <c r="BB73" s="3">
        <f t="shared" si="158"/>
        <v>0</v>
      </c>
      <c r="BC73" s="3">
        <f t="shared" si="159"/>
        <v>1</v>
      </c>
      <c r="BD73" s="3">
        <f t="shared" si="160"/>
        <v>0</v>
      </c>
      <c r="BE73" s="3">
        <f t="shared" si="161"/>
        <v>0</v>
      </c>
      <c r="BF73" s="3">
        <f t="shared" si="162"/>
        <v>1</v>
      </c>
      <c r="BG73" s="3">
        <f t="shared" si="163"/>
        <v>1</v>
      </c>
      <c r="BH73" s="3">
        <f t="shared" si="164"/>
        <v>0</v>
      </c>
      <c r="BI73" s="3">
        <f t="shared" si="165"/>
        <v>1</v>
      </c>
      <c r="BJ73" s="3">
        <f t="shared" si="166"/>
        <v>1</v>
      </c>
      <c r="BK73" s="3">
        <f t="shared" si="167"/>
        <v>0</v>
      </c>
      <c r="BM73" s="15">
        <f t="shared" si="201"/>
        <v>0</v>
      </c>
      <c r="BN73" s="3">
        <f t="shared" si="168"/>
        <v>0</v>
      </c>
      <c r="BO73" s="3">
        <f t="shared" si="169"/>
        <v>0</v>
      </c>
      <c r="BP73" s="3">
        <f t="shared" si="170"/>
        <v>0</v>
      </c>
      <c r="BQ73" s="3">
        <f t="shared" si="171"/>
        <v>0</v>
      </c>
      <c r="BS73" s="3">
        <f t="shared" si="148"/>
        <v>0</v>
      </c>
      <c r="BT73" s="3">
        <f t="shared" si="202"/>
        <v>0</v>
      </c>
      <c r="BU73" s="3">
        <f t="shared" si="203"/>
        <v>0</v>
      </c>
      <c r="BV73" s="3">
        <f t="shared" si="204"/>
        <v>0</v>
      </c>
      <c r="BX73" s="3">
        <f t="shared" si="205"/>
        <v>0</v>
      </c>
      <c r="BY73" s="3" t="str">
        <f t="shared" si="149"/>
        <v>N/A</v>
      </c>
      <c r="BZ73" s="3" t="str">
        <f t="shared" si="206"/>
        <v>N/A</v>
      </c>
      <c r="CA73" s="3" t="str">
        <f t="shared" si="207"/>
        <v>N/A</v>
      </c>
      <c r="CB73" s="3" t="str">
        <f t="shared" si="208"/>
        <v>N/A</v>
      </c>
      <c r="CD73" s="3">
        <f t="shared" si="209"/>
        <v>1</v>
      </c>
      <c r="CE73" s="3">
        <f t="shared" si="150"/>
        <v>7</v>
      </c>
      <c r="CF73" s="3">
        <f t="shared" si="210"/>
        <v>6</v>
      </c>
      <c r="CG73" s="3">
        <f t="shared" si="211"/>
        <v>5</v>
      </c>
      <c r="CH73" s="3">
        <f t="shared" si="212"/>
        <v>5</v>
      </c>
      <c r="CJ73" s="3">
        <f t="shared" si="172"/>
        <v>0</v>
      </c>
      <c r="CK73" s="3" t="str">
        <f t="shared" si="151"/>
        <v>N/A</v>
      </c>
      <c r="CL73" s="3" t="str">
        <f t="shared" si="213"/>
        <v>N/A</v>
      </c>
      <c r="CM73" s="3" t="str">
        <f t="shared" si="214"/>
        <v>N/A</v>
      </c>
      <c r="CN73" s="3" t="str">
        <f t="shared" si="215"/>
        <v>N/A</v>
      </c>
      <c r="CP73" s="3">
        <v>2</v>
      </c>
      <c r="CQ73" s="3">
        <v>3</v>
      </c>
      <c r="CR73" s="3">
        <v>2</v>
      </c>
      <c r="CS73" s="3">
        <v>2</v>
      </c>
      <c r="CU73" s="3">
        <f t="shared" si="216"/>
        <v>0</v>
      </c>
      <c r="CV73" s="3">
        <f t="shared" si="217"/>
        <v>0</v>
      </c>
      <c r="CW73" s="3">
        <f t="shared" si="218"/>
        <v>0</v>
      </c>
      <c r="CX73" s="3">
        <f t="shared" si="219"/>
        <v>0</v>
      </c>
      <c r="CZ73" s="3">
        <v>0</v>
      </c>
      <c r="DA73" s="3">
        <v>0</v>
      </c>
      <c r="DB73" s="3">
        <v>1</v>
      </c>
      <c r="DC73" s="3">
        <v>1</v>
      </c>
    </row>
    <row r="74" spans="1:107">
      <c r="A74" s="3" t="s">
        <v>438</v>
      </c>
      <c r="B74" s="3">
        <v>1</v>
      </c>
      <c r="C74" s="3">
        <v>467</v>
      </c>
      <c r="D74" s="3">
        <v>5</v>
      </c>
      <c r="E74" s="3">
        <v>9</v>
      </c>
      <c r="F74" s="3">
        <v>7</v>
      </c>
      <c r="G74" s="3">
        <v>6</v>
      </c>
      <c r="H74" s="3">
        <v>8</v>
      </c>
      <c r="I74" s="3">
        <v>5</v>
      </c>
      <c r="J74" s="3">
        <v>1</v>
      </c>
      <c r="L74" s="3">
        <f t="shared" si="152"/>
        <v>0</v>
      </c>
      <c r="M74" s="3">
        <f t="shared" si="153"/>
        <v>0</v>
      </c>
      <c r="N74" s="3">
        <f t="shared" si="154"/>
        <v>0</v>
      </c>
      <c r="O74" s="3">
        <f t="shared" si="155"/>
        <v>1</v>
      </c>
      <c r="Q74" s="3">
        <f t="shared" si="173"/>
        <v>0</v>
      </c>
      <c r="R74" s="3">
        <f t="shared" si="174"/>
        <v>0</v>
      </c>
      <c r="S74" s="3">
        <f t="shared" si="175"/>
        <v>0</v>
      </c>
      <c r="T74" s="3">
        <f t="shared" si="176"/>
        <v>0</v>
      </c>
      <c r="V74" s="3">
        <f t="shared" si="177"/>
        <v>0</v>
      </c>
      <c r="W74" s="3">
        <f t="shared" si="178"/>
        <v>1</v>
      </c>
      <c r="X74" s="3">
        <f t="shared" si="179"/>
        <v>0</v>
      </c>
      <c r="Y74" s="3">
        <f t="shared" si="180"/>
        <v>0</v>
      </c>
      <c r="AA74" s="3">
        <f t="shared" si="181"/>
        <v>1</v>
      </c>
      <c r="AB74" s="3">
        <f t="shared" si="182"/>
        <v>0</v>
      </c>
      <c r="AC74" s="3">
        <f t="shared" si="183"/>
        <v>0</v>
      </c>
      <c r="AD74" s="3">
        <f t="shared" si="184"/>
        <v>0</v>
      </c>
      <c r="AF74" s="3">
        <f t="shared" si="185"/>
        <v>0</v>
      </c>
      <c r="AG74" s="3">
        <f t="shared" si="186"/>
        <v>0</v>
      </c>
      <c r="AH74" s="3">
        <f t="shared" si="187"/>
        <v>1</v>
      </c>
      <c r="AI74" s="3">
        <f t="shared" si="188"/>
        <v>0</v>
      </c>
      <c r="AK74" s="3">
        <f t="shared" si="189"/>
        <v>0</v>
      </c>
      <c r="AL74" s="3">
        <f t="shared" si="190"/>
        <v>0</v>
      </c>
      <c r="AM74" s="3">
        <f t="shared" si="191"/>
        <v>0</v>
      </c>
      <c r="AN74" s="3">
        <f t="shared" si="192"/>
        <v>0</v>
      </c>
      <c r="AP74" s="3">
        <f t="shared" si="193"/>
        <v>0</v>
      </c>
      <c r="AQ74" s="3">
        <f t="shared" si="194"/>
        <v>0</v>
      </c>
      <c r="AR74" s="3">
        <f t="shared" si="195"/>
        <v>0</v>
      </c>
      <c r="AS74" s="3">
        <f t="shared" si="196"/>
        <v>0</v>
      </c>
      <c r="AU74" s="3">
        <f t="shared" si="197"/>
        <v>0</v>
      </c>
      <c r="AV74" s="3">
        <f t="shared" si="198"/>
        <v>0</v>
      </c>
      <c r="AW74" s="3">
        <f t="shared" si="199"/>
        <v>0</v>
      </c>
      <c r="AX74" s="3">
        <f t="shared" si="200"/>
        <v>0</v>
      </c>
      <c r="AZ74" s="3">
        <f t="shared" si="156"/>
        <v>0</v>
      </c>
      <c r="BA74" s="3">
        <f t="shared" si="157"/>
        <v>1</v>
      </c>
      <c r="BB74" s="3">
        <f t="shared" si="158"/>
        <v>0</v>
      </c>
      <c r="BC74" s="3">
        <f t="shared" si="159"/>
        <v>1</v>
      </c>
      <c r="BD74" s="3">
        <f t="shared" si="160"/>
        <v>1</v>
      </c>
      <c r="BE74" s="3">
        <f t="shared" si="161"/>
        <v>0</v>
      </c>
      <c r="BF74" s="3">
        <f t="shared" si="162"/>
        <v>0</v>
      </c>
      <c r="BG74" s="3">
        <f t="shared" si="163"/>
        <v>0</v>
      </c>
      <c r="BH74" s="3">
        <f t="shared" si="164"/>
        <v>0</v>
      </c>
      <c r="BI74" s="3">
        <f t="shared" si="165"/>
        <v>1</v>
      </c>
      <c r="BJ74" s="3">
        <f t="shared" si="166"/>
        <v>1</v>
      </c>
      <c r="BK74" s="3">
        <f t="shared" si="167"/>
        <v>1</v>
      </c>
      <c r="BM74" s="15" t="str">
        <f t="shared" si="201"/>
        <v>Droz</v>
      </c>
      <c r="BN74" s="3">
        <f t="shared" si="168"/>
        <v>0</v>
      </c>
      <c r="BO74" s="3">
        <f t="shared" si="169"/>
        <v>0</v>
      </c>
      <c r="BP74" s="3">
        <f t="shared" si="170"/>
        <v>0</v>
      </c>
      <c r="BQ74" s="3">
        <f t="shared" si="171"/>
        <v>1</v>
      </c>
      <c r="BS74" s="3">
        <f t="shared" si="148"/>
        <v>0</v>
      </c>
      <c r="BT74" s="3">
        <f t="shared" si="202"/>
        <v>0</v>
      </c>
      <c r="BU74" s="3">
        <f t="shared" si="203"/>
        <v>0</v>
      </c>
      <c r="BV74" s="3">
        <f t="shared" si="204"/>
        <v>0</v>
      </c>
      <c r="BX74" s="3">
        <f t="shared" si="205"/>
        <v>0</v>
      </c>
      <c r="BY74" s="3" t="str">
        <f t="shared" si="149"/>
        <v>N/A</v>
      </c>
      <c r="BZ74" s="3" t="str">
        <f t="shared" si="206"/>
        <v>N/A</v>
      </c>
      <c r="CA74" s="3" t="str">
        <f t="shared" si="207"/>
        <v>N/A</v>
      </c>
      <c r="CB74" s="3" t="str">
        <f t="shared" si="208"/>
        <v>N/A</v>
      </c>
      <c r="CD74" s="3">
        <f t="shared" si="209"/>
        <v>0</v>
      </c>
      <c r="CE74" s="3" t="str">
        <f t="shared" si="150"/>
        <v>N/A</v>
      </c>
      <c r="CF74" s="3" t="str">
        <f t="shared" si="210"/>
        <v>N/A</v>
      </c>
      <c r="CG74" s="3" t="str">
        <f t="shared" si="211"/>
        <v>N/A</v>
      </c>
      <c r="CH74" s="3" t="str">
        <f t="shared" si="212"/>
        <v>N/A</v>
      </c>
      <c r="CJ74" s="3">
        <f t="shared" si="172"/>
        <v>1</v>
      </c>
      <c r="CK74" s="3">
        <f t="shared" si="151"/>
        <v>7</v>
      </c>
      <c r="CL74" s="3">
        <f t="shared" si="213"/>
        <v>6</v>
      </c>
      <c r="CM74" s="3">
        <f t="shared" si="214"/>
        <v>8</v>
      </c>
      <c r="CN74" s="3">
        <f t="shared" si="215"/>
        <v>5</v>
      </c>
      <c r="CP74" s="3">
        <v>2</v>
      </c>
      <c r="CQ74" s="3">
        <v>2</v>
      </c>
      <c r="CR74" s="3">
        <v>2</v>
      </c>
      <c r="CS74" s="3">
        <v>2</v>
      </c>
      <c r="CU74" s="3">
        <f t="shared" si="216"/>
        <v>0</v>
      </c>
      <c r="CV74" s="3">
        <f t="shared" si="217"/>
        <v>0</v>
      </c>
      <c r="CW74" s="3">
        <f t="shared" si="218"/>
        <v>0</v>
      </c>
      <c r="CX74" s="3">
        <f t="shared" si="219"/>
        <v>1</v>
      </c>
      <c r="CZ74" s="3">
        <v>0</v>
      </c>
      <c r="DA74" s="3">
        <v>1</v>
      </c>
      <c r="DB74" s="3">
        <v>0</v>
      </c>
      <c r="DC74" s="3">
        <v>0</v>
      </c>
    </row>
    <row r="75" spans="1:107">
      <c r="A75" s="3" t="s">
        <v>438</v>
      </c>
      <c r="B75" s="3">
        <v>2</v>
      </c>
      <c r="C75" s="3">
        <v>385</v>
      </c>
      <c r="D75" s="3">
        <v>4</v>
      </c>
      <c r="E75" s="3">
        <v>1</v>
      </c>
      <c r="F75" s="3">
        <v>5</v>
      </c>
      <c r="G75" s="3">
        <v>4</v>
      </c>
      <c r="H75" s="3">
        <v>4</v>
      </c>
      <c r="I75" s="3">
        <v>5</v>
      </c>
      <c r="J75" s="3">
        <v>1</v>
      </c>
      <c r="L75" s="3">
        <f t="shared" si="152"/>
        <v>0</v>
      </c>
      <c r="M75" s="3">
        <f t="shared" si="153"/>
        <v>1</v>
      </c>
      <c r="N75" s="3">
        <f t="shared" si="154"/>
        <v>1</v>
      </c>
      <c r="O75" s="3">
        <f t="shared" si="155"/>
        <v>0</v>
      </c>
      <c r="Q75" s="3">
        <f t="shared" si="173"/>
        <v>0</v>
      </c>
      <c r="R75" s="3">
        <f t="shared" si="174"/>
        <v>0</v>
      </c>
      <c r="S75" s="3">
        <f t="shared" si="175"/>
        <v>0</v>
      </c>
      <c r="T75" s="3">
        <f t="shared" si="176"/>
        <v>0</v>
      </c>
      <c r="V75" s="3">
        <f t="shared" si="177"/>
        <v>1</v>
      </c>
      <c r="W75" s="3">
        <f t="shared" si="178"/>
        <v>0</v>
      </c>
      <c r="X75" s="3">
        <f t="shared" si="179"/>
        <v>0</v>
      </c>
      <c r="Y75" s="3">
        <f t="shared" si="180"/>
        <v>1</v>
      </c>
      <c r="AA75" s="3">
        <f t="shared" si="181"/>
        <v>0</v>
      </c>
      <c r="AB75" s="3">
        <f t="shared" si="182"/>
        <v>0</v>
      </c>
      <c r="AC75" s="3">
        <f t="shared" si="183"/>
        <v>0</v>
      </c>
      <c r="AD75" s="3">
        <f t="shared" si="184"/>
        <v>0</v>
      </c>
      <c r="AF75" s="3">
        <f t="shared" si="185"/>
        <v>0</v>
      </c>
      <c r="AG75" s="3">
        <f t="shared" si="186"/>
        <v>0</v>
      </c>
      <c r="AH75" s="3">
        <f t="shared" si="187"/>
        <v>0</v>
      </c>
      <c r="AI75" s="3">
        <f t="shared" si="188"/>
        <v>0</v>
      </c>
      <c r="AK75" s="3">
        <f t="shared" si="189"/>
        <v>0</v>
      </c>
      <c r="AL75" s="3">
        <f t="shared" si="190"/>
        <v>0</v>
      </c>
      <c r="AM75" s="3">
        <f t="shared" si="191"/>
        <v>0</v>
      </c>
      <c r="AN75" s="3">
        <f t="shared" si="192"/>
        <v>0</v>
      </c>
      <c r="AP75" s="3">
        <f t="shared" si="193"/>
        <v>0</v>
      </c>
      <c r="AQ75" s="3">
        <f t="shared" si="194"/>
        <v>0</v>
      </c>
      <c r="AR75" s="3">
        <f t="shared" si="195"/>
        <v>0</v>
      </c>
      <c r="AS75" s="3">
        <f t="shared" si="196"/>
        <v>0</v>
      </c>
      <c r="AU75" s="3">
        <f t="shared" si="197"/>
        <v>0</v>
      </c>
      <c r="AV75" s="3">
        <f t="shared" si="198"/>
        <v>0</v>
      </c>
      <c r="AW75" s="3">
        <f t="shared" si="199"/>
        <v>0</v>
      </c>
      <c r="AX75" s="3">
        <f t="shared" si="200"/>
        <v>0</v>
      </c>
      <c r="AZ75" s="3">
        <f t="shared" si="156"/>
        <v>0</v>
      </c>
      <c r="BA75" s="3">
        <f t="shared" si="157"/>
        <v>0</v>
      </c>
      <c r="BB75" s="3">
        <f t="shared" si="158"/>
        <v>0</v>
      </c>
      <c r="BC75" s="3">
        <f t="shared" si="159"/>
        <v>1</v>
      </c>
      <c r="BD75" s="3">
        <f t="shared" si="160"/>
        <v>0</v>
      </c>
      <c r="BE75" s="3">
        <f t="shared" si="161"/>
        <v>1</v>
      </c>
      <c r="BF75" s="3">
        <f t="shared" si="162"/>
        <v>1</v>
      </c>
      <c r="BG75" s="3">
        <f t="shared" si="163"/>
        <v>0</v>
      </c>
      <c r="BH75" s="3">
        <f t="shared" si="164"/>
        <v>1</v>
      </c>
      <c r="BI75" s="3">
        <f t="shared" si="165"/>
        <v>0</v>
      </c>
      <c r="BJ75" s="3">
        <f t="shared" si="166"/>
        <v>0</v>
      </c>
      <c r="BK75" s="3">
        <f t="shared" si="167"/>
        <v>0</v>
      </c>
      <c r="BM75" s="15">
        <f t="shared" si="201"/>
        <v>0</v>
      </c>
      <c r="BN75" s="3">
        <f t="shared" si="168"/>
        <v>0</v>
      </c>
      <c r="BO75" s="3">
        <f t="shared" si="169"/>
        <v>0</v>
      </c>
      <c r="BP75" s="3">
        <f t="shared" si="170"/>
        <v>0</v>
      </c>
      <c r="BQ75" s="3">
        <f t="shared" si="171"/>
        <v>0</v>
      </c>
      <c r="BS75" s="3">
        <f t="shared" si="148"/>
        <v>0</v>
      </c>
      <c r="BT75" s="3">
        <f t="shared" si="202"/>
        <v>0</v>
      </c>
      <c r="BU75" s="3">
        <f t="shared" si="203"/>
        <v>0</v>
      </c>
      <c r="BV75" s="3">
        <f t="shared" si="204"/>
        <v>0</v>
      </c>
      <c r="BX75" s="3">
        <f t="shared" si="205"/>
        <v>0</v>
      </c>
      <c r="BY75" s="3" t="str">
        <f t="shared" si="149"/>
        <v>N/A</v>
      </c>
      <c r="BZ75" s="3" t="str">
        <f t="shared" si="206"/>
        <v>N/A</v>
      </c>
      <c r="CA75" s="3" t="str">
        <f t="shared" si="207"/>
        <v>N/A</v>
      </c>
      <c r="CB75" s="3" t="str">
        <f t="shared" si="208"/>
        <v>N/A</v>
      </c>
      <c r="CD75" s="3">
        <f t="shared" si="209"/>
        <v>1</v>
      </c>
      <c r="CE75" s="3">
        <f t="shared" si="150"/>
        <v>5</v>
      </c>
      <c r="CF75" s="3">
        <f t="shared" si="210"/>
        <v>4</v>
      </c>
      <c r="CG75" s="3">
        <f t="shared" si="211"/>
        <v>4</v>
      </c>
      <c r="CH75" s="3">
        <f t="shared" si="212"/>
        <v>5</v>
      </c>
      <c r="CJ75" s="3">
        <f t="shared" si="172"/>
        <v>0</v>
      </c>
      <c r="CK75" s="3" t="str">
        <f t="shared" si="151"/>
        <v>N/A</v>
      </c>
      <c r="CL75" s="3" t="str">
        <f t="shared" si="213"/>
        <v>N/A</v>
      </c>
      <c r="CM75" s="3" t="str">
        <f t="shared" si="214"/>
        <v>N/A</v>
      </c>
      <c r="CN75" s="3" t="str">
        <f t="shared" si="215"/>
        <v>N/A</v>
      </c>
      <c r="CP75" s="3">
        <v>2</v>
      </c>
      <c r="CQ75" s="3">
        <v>2</v>
      </c>
      <c r="CR75" s="3">
        <v>1</v>
      </c>
      <c r="CS75" s="3">
        <v>2</v>
      </c>
      <c r="CU75" s="3">
        <f t="shared" si="216"/>
        <v>0</v>
      </c>
      <c r="CV75" s="3">
        <f t="shared" si="217"/>
        <v>1</v>
      </c>
      <c r="CW75" s="3">
        <f t="shared" si="218"/>
        <v>0</v>
      </c>
      <c r="CX75" s="3">
        <f t="shared" si="219"/>
        <v>0</v>
      </c>
      <c r="CZ75" s="3">
        <v>0</v>
      </c>
      <c r="DA75" s="3">
        <v>1</v>
      </c>
      <c r="DB75" s="3">
        <v>1</v>
      </c>
      <c r="DC75" s="3">
        <v>0</v>
      </c>
    </row>
    <row r="76" spans="1:107">
      <c r="A76" s="3" t="s">
        <v>438</v>
      </c>
      <c r="B76" s="3">
        <v>3</v>
      </c>
      <c r="C76" s="3">
        <v>175</v>
      </c>
      <c r="D76" s="3">
        <v>3</v>
      </c>
      <c r="E76" s="3">
        <v>7</v>
      </c>
      <c r="F76" s="3">
        <v>6</v>
      </c>
      <c r="G76" s="3">
        <v>5</v>
      </c>
      <c r="H76" s="3">
        <v>4</v>
      </c>
      <c r="I76" s="3">
        <v>4</v>
      </c>
      <c r="J76" s="3">
        <v>1</v>
      </c>
      <c r="L76" s="3">
        <f t="shared" si="152"/>
        <v>0</v>
      </c>
      <c r="M76" s="3">
        <f t="shared" si="153"/>
        <v>0</v>
      </c>
      <c r="N76" s="3">
        <f t="shared" si="154"/>
        <v>0</v>
      </c>
      <c r="O76" s="3">
        <f t="shared" si="155"/>
        <v>0</v>
      </c>
      <c r="Q76" s="3">
        <f t="shared" si="173"/>
        <v>0</v>
      </c>
      <c r="R76" s="3">
        <f t="shared" si="174"/>
        <v>0</v>
      </c>
      <c r="S76" s="3">
        <f t="shared" si="175"/>
        <v>0</v>
      </c>
      <c r="T76" s="3">
        <f t="shared" si="176"/>
        <v>0</v>
      </c>
      <c r="V76" s="3">
        <f t="shared" si="177"/>
        <v>0</v>
      </c>
      <c r="W76" s="3">
        <f t="shared" si="178"/>
        <v>0</v>
      </c>
      <c r="X76" s="3">
        <f t="shared" si="179"/>
        <v>1</v>
      </c>
      <c r="Y76" s="3">
        <f t="shared" si="180"/>
        <v>1</v>
      </c>
      <c r="AA76" s="3">
        <f t="shared" si="181"/>
        <v>0</v>
      </c>
      <c r="AB76" s="3">
        <f t="shared" si="182"/>
        <v>1</v>
      </c>
      <c r="AC76" s="3">
        <f t="shared" si="183"/>
        <v>0</v>
      </c>
      <c r="AD76" s="3">
        <f t="shared" si="184"/>
        <v>0</v>
      </c>
      <c r="AF76" s="3">
        <f t="shared" si="185"/>
        <v>1</v>
      </c>
      <c r="AG76" s="3">
        <f t="shared" si="186"/>
        <v>0</v>
      </c>
      <c r="AH76" s="3">
        <f t="shared" si="187"/>
        <v>0</v>
      </c>
      <c r="AI76" s="3">
        <f t="shared" si="188"/>
        <v>0</v>
      </c>
      <c r="AK76" s="3">
        <f t="shared" si="189"/>
        <v>0</v>
      </c>
      <c r="AL76" s="3">
        <f t="shared" si="190"/>
        <v>0</v>
      </c>
      <c r="AM76" s="3">
        <f t="shared" si="191"/>
        <v>0</v>
      </c>
      <c r="AN76" s="3">
        <f t="shared" si="192"/>
        <v>0</v>
      </c>
      <c r="AP76" s="3">
        <f t="shared" si="193"/>
        <v>0</v>
      </c>
      <c r="AQ76" s="3">
        <f t="shared" si="194"/>
        <v>0</v>
      </c>
      <c r="AR76" s="3">
        <f t="shared" si="195"/>
        <v>0</v>
      </c>
      <c r="AS76" s="3">
        <f t="shared" si="196"/>
        <v>0</v>
      </c>
      <c r="AU76" s="3">
        <f t="shared" si="197"/>
        <v>0</v>
      </c>
      <c r="AV76" s="3">
        <f t="shared" si="198"/>
        <v>0</v>
      </c>
      <c r="AW76" s="3">
        <f t="shared" si="199"/>
        <v>0</v>
      </c>
      <c r="AX76" s="3">
        <f t="shared" si="200"/>
        <v>0</v>
      </c>
      <c r="AZ76" s="3">
        <f t="shared" si="156"/>
        <v>0</v>
      </c>
      <c r="BA76" s="3">
        <f t="shared" si="157"/>
        <v>0</v>
      </c>
      <c r="BB76" s="3">
        <f t="shared" si="158"/>
        <v>0</v>
      </c>
      <c r="BC76" s="3">
        <f t="shared" si="159"/>
        <v>1</v>
      </c>
      <c r="BD76" s="3">
        <f t="shared" si="160"/>
        <v>0</v>
      </c>
      <c r="BE76" s="3">
        <f t="shared" si="161"/>
        <v>0</v>
      </c>
      <c r="BF76" s="3">
        <f t="shared" si="162"/>
        <v>1</v>
      </c>
      <c r="BG76" s="3">
        <f t="shared" si="163"/>
        <v>1</v>
      </c>
      <c r="BH76" s="3">
        <f t="shared" si="164"/>
        <v>0</v>
      </c>
      <c r="BI76" s="3">
        <f t="shared" si="165"/>
        <v>1</v>
      </c>
      <c r="BJ76" s="3">
        <f t="shared" si="166"/>
        <v>1</v>
      </c>
      <c r="BK76" s="3">
        <f t="shared" si="167"/>
        <v>0</v>
      </c>
      <c r="BM76" s="15">
        <f t="shared" si="201"/>
        <v>0</v>
      </c>
      <c r="BN76" s="3">
        <f t="shared" si="168"/>
        <v>0</v>
      </c>
      <c r="BO76" s="3">
        <f t="shared" si="169"/>
        <v>0</v>
      </c>
      <c r="BP76" s="3">
        <f t="shared" si="170"/>
        <v>0</v>
      </c>
      <c r="BQ76" s="3">
        <f t="shared" si="171"/>
        <v>0</v>
      </c>
      <c r="BS76" s="3">
        <f t="shared" si="148"/>
        <v>1</v>
      </c>
      <c r="BT76" s="3">
        <f t="shared" si="202"/>
        <v>0</v>
      </c>
      <c r="BU76" s="3">
        <f t="shared" si="203"/>
        <v>0</v>
      </c>
      <c r="BV76" s="3">
        <f t="shared" si="204"/>
        <v>0</v>
      </c>
      <c r="BX76" s="3">
        <f t="shared" si="205"/>
        <v>1</v>
      </c>
      <c r="BY76" s="3">
        <f t="shared" si="149"/>
        <v>6</v>
      </c>
      <c r="BZ76" s="3">
        <f t="shared" si="206"/>
        <v>5</v>
      </c>
      <c r="CA76" s="3">
        <f t="shared" si="207"/>
        <v>4</v>
      </c>
      <c r="CB76" s="3">
        <f t="shared" si="208"/>
        <v>4</v>
      </c>
      <c r="CD76" s="3">
        <f t="shared" si="209"/>
        <v>0</v>
      </c>
      <c r="CE76" s="3" t="str">
        <f t="shared" si="150"/>
        <v>N/A</v>
      </c>
      <c r="CF76" s="3" t="str">
        <f t="shared" si="210"/>
        <v>N/A</v>
      </c>
      <c r="CG76" s="3" t="str">
        <f t="shared" si="211"/>
        <v>N/A</v>
      </c>
      <c r="CH76" s="3" t="str">
        <f t="shared" si="212"/>
        <v>N/A</v>
      </c>
      <c r="CJ76" s="3">
        <f t="shared" si="172"/>
        <v>0</v>
      </c>
      <c r="CK76" s="3" t="str">
        <f t="shared" si="151"/>
        <v>N/A</v>
      </c>
      <c r="CL76" s="3" t="str">
        <f t="shared" si="213"/>
        <v>N/A</v>
      </c>
      <c r="CM76" s="3" t="str">
        <f t="shared" si="214"/>
        <v>N/A</v>
      </c>
      <c r="CN76" s="3" t="str">
        <f t="shared" si="215"/>
        <v>N/A</v>
      </c>
      <c r="CP76" s="3">
        <v>2</v>
      </c>
      <c r="CQ76" s="3">
        <v>2</v>
      </c>
      <c r="CR76" s="3">
        <v>2</v>
      </c>
      <c r="CS76" s="3">
        <v>2</v>
      </c>
      <c r="CU76" s="3">
        <f t="shared" si="216"/>
        <v>0</v>
      </c>
      <c r="CV76" s="3">
        <f t="shared" si="217"/>
        <v>0</v>
      </c>
      <c r="CW76" s="3">
        <f t="shared" si="218"/>
        <v>0</v>
      </c>
      <c r="CX76" s="3">
        <f t="shared" si="219"/>
        <v>0</v>
      </c>
      <c r="CZ76" s="3">
        <v>0</v>
      </c>
      <c r="DA76" s="3">
        <v>0</v>
      </c>
      <c r="DB76" s="3">
        <v>0</v>
      </c>
      <c r="DC76" s="3">
        <v>0</v>
      </c>
    </row>
    <row r="77" spans="1:107">
      <c r="A77" s="3" t="s">
        <v>438</v>
      </c>
      <c r="B77" s="3">
        <v>4</v>
      </c>
      <c r="C77" s="3">
        <v>279</v>
      </c>
      <c r="D77" s="3">
        <v>4</v>
      </c>
      <c r="E77" s="3">
        <v>15</v>
      </c>
      <c r="F77" s="3">
        <v>7</v>
      </c>
      <c r="G77" s="3">
        <v>6</v>
      </c>
      <c r="H77" s="3">
        <v>4</v>
      </c>
      <c r="I77" s="3">
        <v>4</v>
      </c>
      <c r="J77" s="3">
        <v>1</v>
      </c>
      <c r="L77" s="3">
        <f t="shared" si="152"/>
        <v>0</v>
      </c>
      <c r="M77" s="3">
        <f t="shared" si="153"/>
        <v>0</v>
      </c>
      <c r="N77" s="3">
        <f t="shared" si="154"/>
        <v>1</v>
      </c>
      <c r="O77" s="3">
        <f t="shared" si="155"/>
        <v>1</v>
      </c>
      <c r="Q77" s="3">
        <f t="shared" si="173"/>
        <v>0</v>
      </c>
      <c r="R77" s="3">
        <f t="shared" si="174"/>
        <v>0</v>
      </c>
      <c r="S77" s="3">
        <f t="shared" si="175"/>
        <v>0</v>
      </c>
      <c r="T77" s="3">
        <f t="shared" si="176"/>
        <v>0</v>
      </c>
      <c r="V77" s="3">
        <f t="shared" si="177"/>
        <v>0</v>
      </c>
      <c r="W77" s="3">
        <f t="shared" si="178"/>
        <v>0</v>
      </c>
      <c r="X77" s="3">
        <f t="shared" si="179"/>
        <v>0</v>
      </c>
      <c r="Y77" s="3">
        <f t="shared" si="180"/>
        <v>0</v>
      </c>
      <c r="AA77" s="3">
        <f t="shared" si="181"/>
        <v>0</v>
      </c>
      <c r="AB77" s="3">
        <f t="shared" si="182"/>
        <v>1</v>
      </c>
      <c r="AC77" s="3">
        <f t="shared" si="183"/>
        <v>0</v>
      </c>
      <c r="AD77" s="3">
        <f t="shared" si="184"/>
        <v>0</v>
      </c>
      <c r="AF77" s="3">
        <f t="shared" si="185"/>
        <v>1</v>
      </c>
      <c r="AG77" s="3">
        <f t="shared" si="186"/>
        <v>0</v>
      </c>
      <c r="AH77" s="3">
        <f t="shared" si="187"/>
        <v>0</v>
      </c>
      <c r="AI77" s="3">
        <f t="shared" si="188"/>
        <v>0</v>
      </c>
      <c r="AK77" s="3">
        <f t="shared" si="189"/>
        <v>0</v>
      </c>
      <c r="AL77" s="3">
        <f t="shared" si="190"/>
        <v>0</v>
      </c>
      <c r="AM77" s="3">
        <f t="shared" si="191"/>
        <v>0</v>
      </c>
      <c r="AN77" s="3">
        <f t="shared" si="192"/>
        <v>0</v>
      </c>
      <c r="AP77" s="3">
        <f t="shared" si="193"/>
        <v>0</v>
      </c>
      <c r="AQ77" s="3">
        <f t="shared" si="194"/>
        <v>0</v>
      </c>
      <c r="AR77" s="3">
        <f t="shared" si="195"/>
        <v>0</v>
      </c>
      <c r="AS77" s="3">
        <f t="shared" si="196"/>
        <v>0</v>
      </c>
      <c r="AU77" s="3">
        <f t="shared" si="197"/>
        <v>0</v>
      </c>
      <c r="AV77" s="3">
        <f t="shared" si="198"/>
        <v>0</v>
      </c>
      <c r="AW77" s="3">
        <f t="shared" si="199"/>
        <v>0</v>
      </c>
      <c r="AX77" s="3">
        <f t="shared" si="200"/>
        <v>0</v>
      </c>
      <c r="AZ77" s="3">
        <f t="shared" si="156"/>
        <v>0</v>
      </c>
      <c r="BA77" s="3">
        <f t="shared" si="157"/>
        <v>0</v>
      </c>
      <c r="BB77" s="3">
        <f t="shared" si="158"/>
        <v>0</v>
      </c>
      <c r="BC77" s="3">
        <f t="shared" si="159"/>
        <v>1</v>
      </c>
      <c r="BD77" s="3">
        <f t="shared" si="160"/>
        <v>0</v>
      </c>
      <c r="BE77" s="3">
        <f t="shared" si="161"/>
        <v>0</v>
      </c>
      <c r="BF77" s="3">
        <f t="shared" si="162"/>
        <v>1</v>
      </c>
      <c r="BG77" s="3">
        <f t="shared" si="163"/>
        <v>1</v>
      </c>
      <c r="BH77" s="3">
        <f t="shared" si="164"/>
        <v>0</v>
      </c>
      <c r="BI77" s="3">
        <f t="shared" si="165"/>
        <v>1</v>
      </c>
      <c r="BJ77" s="3">
        <f t="shared" si="166"/>
        <v>1</v>
      </c>
      <c r="BK77" s="3">
        <f t="shared" si="167"/>
        <v>0</v>
      </c>
      <c r="BM77" s="15">
        <f t="shared" si="201"/>
        <v>0</v>
      </c>
      <c r="BN77" s="3">
        <f t="shared" si="168"/>
        <v>0</v>
      </c>
      <c r="BO77" s="3">
        <f t="shared" si="169"/>
        <v>0</v>
      </c>
      <c r="BP77" s="3">
        <f t="shared" si="170"/>
        <v>0</v>
      </c>
      <c r="BQ77" s="3">
        <f t="shared" si="171"/>
        <v>0</v>
      </c>
      <c r="BS77" s="3">
        <f t="shared" si="148"/>
        <v>0</v>
      </c>
      <c r="BT77" s="3">
        <f t="shared" si="202"/>
        <v>0</v>
      </c>
      <c r="BU77" s="3">
        <f t="shared" si="203"/>
        <v>0</v>
      </c>
      <c r="BV77" s="3">
        <f t="shared" si="204"/>
        <v>0</v>
      </c>
      <c r="BX77" s="3">
        <f t="shared" si="205"/>
        <v>0</v>
      </c>
      <c r="BY77" s="3" t="str">
        <f t="shared" si="149"/>
        <v>N/A</v>
      </c>
      <c r="BZ77" s="3" t="str">
        <f t="shared" si="206"/>
        <v>N/A</v>
      </c>
      <c r="CA77" s="3" t="str">
        <f t="shared" si="207"/>
        <v>N/A</v>
      </c>
      <c r="CB77" s="3" t="str">
        <f t="shared" si="208"/>
        <v>N/A</v>
      </c>
      <c r="CD77" s="3">
        <f t="shared" si="209"/>
        <v>1</v>
      </c>
      <c r="CE77" s="3">
        <f t="shared" si="150"/>
        <v>7</v>
      </c>
      <c r="CF77" s="3">
        <f t="shared" si="210"/>
        <v>6</v>
      </c>
      <c r="CG77" s="3">
        <f t="shared" si="211"/>
        <v>4</v>
      </c>
      <c r="CH77" s="3">
        <f t="shared" si="212"/>
        <v>4</v>
      </c>
      <c r="CJ77" s="3">
        <f t="shared" si="172"/>
        <v>0</v>
      </c>
      <c r="CK77" s="3" t="str">
        <f t="shared" si="151"/>
        <v>N/A</v>
      </c>
      <c r="CL77" s="3" t="str">
        <f t="shared" si="213"/>
        <v>N/A</v>
      </c>
      <c r="CM77" s="3" t="str">
        <f t="shared" si="214"/>
        <v>N/A</v>
      </c>
      <c r="CN77" s="3" t="str">
        <f t="shared" si="215"/>
        <v>N/A</v>
      </c>
      <c r="CP77" s="3">
        <v>2</v>
      </c>
      <c r="CQ77" s="3">
        <v>2</v>
      </c>
      <c r="CR77" s="3">
        <v>1</v>
      </c>
      <c r="CS77" s="3">
        <v>1</v>
      </c>
      <c r="CU77" s="3">
        <f t="shared" si="216"/>
        <v>0</v>
      </c>
      <c r="CV77" s="3">
        <f t="shared" si="217"/>
        <v>0</v>
      </c>
      <c r="CW77" s="3">
        <f t="shared" si="218"/>
        <v>0</v>
      </c>
      <c r="CX77" s="3">
        <f t="shared" si="219"/>
        <v>0</v>
      </c>
      <c r="CZ77" s="3">
        <v>0</v>
      </c>
      <c r="DA77" s="3">
        <v>0</v>
      </c>
      <c r="DB77" s="3">
        <v>0</v>
      </c>
      <c r="DC77" s="3">
        <v>0</v>
      </c>
    </row>
    <row r="78" spans="1:107">
      <c r="A78" s="3" t="s">
        <v>438</v>
      </c>
      <c r="B78" s="3">
        <v>5</v>
      </c>
      <c r="C78" s="3">
        <v>453</v>
      </c>
      <c r="D78" s="3">
        <v>5</v>
      </c>
      <c r="E78" s="3">
        <v>3</v>
      </c>
      <c r="F78" s="3">
        <v>4</v>
      </c>
      <c r="G78" s="3">
        <v>7</v>
      </c>
      <c r="H78" s="3">
        <v>6</v>
      </c>
      <c r="I78" s="3">
        <v>7</v>
      </c>
      <c r="J78" s="3">
        <v>1</v>
      </c>
      <c r="L78" s="3">
        <f t="shared" si="152"/>
        <v>0</v>
      </c>
      <c r="M78" s="3">
        <f t="shared" si="153"/>
        <v>0</v>
      </c>
      <c r="N78" s="3">
        <f t="shared" si="154"/>
        <v>0</v>
      </c>
      <c r="O78" s="3">
        <f t="shared" si="155"/>
        <v>0</v>
      </c>
      <c r="Q78" s="3">
        <f t="shared" si="173"/>
        <v>1</v>
      </c>
      <c r="R78" s="3">
        <f t="shared" si="174"/>
        <v>0</v>
      </c>
      <c r="S78" s="3">
        <f t="shared" si="175"/>
        <v>0</v>
      </c>
      <c r="T78" s="3">
        <f t="shared" si="176"/>
        <v>0</v>
      </c>
      <c r="V78" s="3">
        <f t="shared" si="177"/>
        <v>0</v>
      </c>
      <c r="W78" s="3">
        <f t="shared" si="178"/>
        <v>0</v>
      </c>
      <c r="X78" s="3">
        <f t="shared" si="179"/>
        <v>1</v>
      </c>
      <c r="Y78" s="3">
        <f t="shared" si="180"/>
        <v>0</v>
      </c>
      <c r="AA78" s="3">
        <f t="shared" si="181"/>
        <v>0</v>
      </c>
      <c r="AB78" s="3">
        <f t="shared" si="182"/>
        <v>1</v>
      </c>
      <c r="AC78" s="3">
        <f t="shared" si="183"/>
        <v>0</v>
      </c>
      <c r="AD78" s="3">
        <f t="shared" si="184"/>
        <v>1</v>
      </c>
      <c r="AF78" s="3">
        <f t="shared" si="185"/>
        <v>0</v>
      </c>
      <c r="AG78" s="3">
        <f t="shared" si="186"/>
        <v>0</v>
      </c>
      <c r="AH78" s="3">
        <f t="shared" si="187"/>
        <v>0</v>
      </c>
      <c r="AI78" s="3">
        <f t="shared" si="188"/>
        <v>0</v>
      </c>
      <c r="AK78" s="3">
        <f t="shared" si="189"/>
        <v>0</v>
      </c>
      <c r="AL78" s="3">
        <f t="shared" si="190"/>
        <v>0</v>
      </c>
      <c r="AM78" s="3">
        <f t="shared" si="191"/>
        <v>0</v>
      </c>
      <c r="AN78" s="3">
        <f t="shared" si="192"/>
        <v>0</v>
      </c>
      <c r="AP78" s="3">
        <f t="shared" si="193"/>
        <v>0</v>
      </c>
      <c r="AQ78" s="3">
        <f t="shared" si="194"/>
        <v>0</v>
      </c>
      <c r="AR78" s="3">
        <f t="shared" si="195"/>
        <v>0</v>
      </c>
      <c r="AS78" s="3">
        <f t="shared" si="196"/>
        <v>0</v>
      </c>
      <c r="AU78" s="3">
        <f t="shared" si="197"/>
        <v>0</v>
      </c>
      <c r="AV78" s="3">
        <f t="shared" si="198"/>
        <v>0</v>
      </c>
      <c r="AW78" s="3">
        <f t="shared" si="199"/>
        <v>0</v>
      </c>
      <c r="AX78" s="3">
        <f t="shared" si="200"/>
        <v>0</v>
      </c>
      <c r="AZ78" s="3">
        <f t="shared" si="156"/>
        <v>1</v>
      </c>
      <c r="BA78" s="3">
        <f t="shared" si="157"/>
        <v>1</v>
      </c>
      <c r="BB78" s="3">
        <f t="shared" si="158"/>
        <v>1</v>
      </c>
      <c r="BC78" s="3">
        <f t="shared" si="159"/>
        <v>0</v>
      </c>
      <c r="BD78" s="3">
        <f t="shared" si="160"/>
        <v>0</v>
      </c>
      <c r="BE78" s="3">
        <f t="shared" si="161"/>
        <v>0</v>
      </c>
      <c r="BF78" s="3">
        <f t="shared" si="162"/>
        <v>0</v>
      </c>
      <c r="BG78" s="3">
        <f t="shared" si="163"/>
        <v>1</v>
      </c>
      <c r="BH78" s="3">
        <f t="shared" si="164"/>
        <v>1</v>
      </c>
      <c r="BI78" s="3">
        <f t="shared" si="165"/>
        <v>0</v>
      </c>
      <c r="BJ78" s="3">
        <f t="shared" si="166"/>
        <v>0</v>
      </c>
      <c r="BK78" s="3">
        <f t="shared" si="167"/>
        <v>0</v>
      </c>
      <c r="BM78" s="15" t="str">
        <f t="shared" si="201"/>
        <v>Paul</v>
      </c>
      <c r="BN78" s="3">
        <f t="shared" si="168"/>
        <v>1</v>
      </c>
      <c r="BO78" s="3">
        <f t="shared" si="169"/>
        <v>0</v>
      </c>
      <c r="BP78" s="3">
        <f t="shared" si="170"/>
        <v>0</v>
      </c>
      <c r="BQ78" s="3">
        <f t="shared" si="171"/>
        <v>0</v>
      </c>
      <c r="BS78" s="3">
        <f t="shared" si="148"/>
        <v>0</v>
      </c>
      <c r="BT78" s="3">
        <f t="shared" si="202"/>
        <v>0</v>
      </c>
      <c r="BU78" s="3">
        <f t="shared" si="203"/>
        <v>0</v>
      </c>
      <c r="BV78" s="3">
        <f t="shared" si="204"/>
        <v>0</v>
      </c>
      <c r="BX78" s="3">
        <f t="shared" si="205"/>
        <v>0</v>
      </c>
      <c r="BY78" s="3" t="str">
        <f t="shared" si="149"/>
        <v>N/A</v>
      </c>
      <c r="BZ78" s="3" t="str">
        <f t="shared" si="206"/>
        <v>N/A</v>
      </c>
      <c r="CA78" s="3" t="str">
        <f t="shared" si="207"/>
        <v>N/A</v>
      </c>
      <c r="CB78" s="3" t="str">
        <f t="shared" si="208"/>
        <v>N/A</v>
      </c>
      <c r="CD78" s="3">
        <f t="shared" si="209"/>
        <v>0</v>
      </c>
      <c r="CE78" s="3" t="str">
        <f t="shared" si="150"/>
        <v>N/A</v>
      </c>
      <c r="CF78" s="3" t="str">
        <f t="shared" si="210"/>
        <v>N/A</v>
      </c>
      <c r="CG78" s="3" t="str">
        <f t="shared" si="211"/>
        <v>N/A</v>
      </c>
      <c r="CH78" s="3" t="str">
        <f t="shared" si="212"/>
        <v>N/A</v>
      </c>
      <c r="CJ78" s="3">
        <f t="shared" si="172"/>
        <v>1</v>
      </c>
      <c r="CK78" s="3">
        <f t="shared" si="151"/>
        <v>4</v>
      </c>
      <c r="CL78" s="3">
        <f t="shared" si="213"/>
        <v>7</v>
      </c>
      <c r="CM78" s="3">
        <f t="shared" si="214"/>
        <v>6</v>
      </c>
      <c r="CN78" s="3">
        <f t="shared" si="215"/>
        <v>7</v>
      </c>
      <c r="CP78" s="3">
        <v>2</v>
      </c>
      <c r="CQ78" s="3">
        <v>2</v>
      </c>
      <c r="CR78" s="3">
        <v>2</v>
      </c>
      <c r="CS78" s="3">
        <v>1</v>
      </c>
      <c r="CU78" s="3">
        <f t="shared" si="216"/>
        <v>1</v>
      </c>
      <c r="CV78" s="3">
        <f t="shared" si="217"/>
        <v>0</v>
      </c>
      <c r="CW78" s="3">
        <f t="shared" si="218"/>
        <v>0</v>
      </c>
      <c r="CX78" s="3">
        <f t="shared" si="219"/>
        <v>0</v>
      </c>
      <c r="CZ78" s="3">
        <v>1</v>
      </c>
      <c r="DA78" s="3">
        <v>0</v>
      </c>
      <c r="DB78" s="3">
        <v>0</v>
      </c>
      <c r="DC78" s="3">
        <v>0</v>
      </c>
    </row>
    <row r="79" spans="1:107">
      <c r="A79" s="3" t="s">
        <v>438</v>
      </c>
      <c r="B79" s="3">
        <v>6</v>
      </c>
      <c r="C79" s="3">
        <v>414</v>
      </c>
      <c r="D79" s="3">
        <v>4</v>
      </c>
      <c r="E79" s="3">
        <v>11</v>
      </c>
      <c r="F79" s="3">
        <v>7</v>
      </c>
      <c r="G79" s="3">
        <v>7</v>
      </c>
      <c r="H79" s="3">
        <v>6</v>
      </c>
      <c r="I79" s="3">
        <v>6</v>
      </c>
      <c r="J79" s="3">
        <v>1</v>
      </c>
      <c r="L79" s="3">
        <f t="shared" si="152"/>
        <v>0</v>
      </c>
      <c r="M79" s="3">
        <f t="shared" si="153"/>
        <v>0</v>
      </c>
      <c r="N79" s="3">
        <f t="shared" si="154"/>
        <v>0</v>
      </c>
      <c r="O79" s="3">
        <f t="shared" si="155"/>
        <v>0</v>
      </c>
      <c r="Q79" s="3">
        <f t="shared" si="173"/>
        <v>0</v>
      </c>
      <c r="R79" s="3">
        <f t="shared" si="174"/>
        <v>0</v>
      </c>
      <c r="S79" s="3">
        <f t="shared" si="175"/>
        <v>0</v>
      </c>
      <c r="T79" s="3">
        <f t="shared" si="176"/>
        <v>0</v>
      </c>
      <c r="V79" s="3">
        <f t="shared" si="177"/>
        <v>0</v>
      </c>
      <c r="W79" s="3">
        <f t="shared" si="178"/>
        <v>0</v>
      </c>
      <c r="X79" s="3">
        <f t="shared" si="179"/>
        <v>0</v>
      </c>
      <c r="Y79" s="3">
        <f t="shared" si="180"/>
        <v>0</v>
      </c>
      <c r="AA79" s="3">
        <f t="shared" si="181"/>
        <v>0</v>
      </c>
      <c r="AB79" s="3">
        <f t="shared" si="182"/>
        <v>0</v>
      </c>
      <c r="AC79" s="3">
        <f t="shared" si="183"/>
        <v>1</v>
      </c>
      <c r="AD79" s="3">
        <f t="shared" si="184"/>
        <v>1</v>
      </c>
      <c r="AF79" s="3">
        <f t="shared" si="185"/>
        <v>1</v>
      </c>
      <c r="AG79" s="3">
        <f t="shared" si="186"/>
        <v>1</v>
      </c>
      <c r="AH79" s="3">
        <f t="shared" si="187"/>
        <v>0</v>
      </c>
      <c r="AI79" s="3">
        <f t="shared" si="188"/>
        <v>0</v>
      </c>
      <c r="AK79" s="3">
        <f t="shared" si="189"/>
        <v>0</v>
      </c>
      <c r="AL79" s="3">
        <f t="shared" si="190"/>
        <v>0</v>
      </c>
      <c r="AM79" s="3">
        <f t="shared" si="191"/>
        <v>0</v>
      </c>
      <c r="AN79" s="3">
        <f t="shared" si="192"/>
        <v>0</v>
      </c>
      <c r="AP79" s="3">
        <f t="shared" si="193"/>
        <v>0</v>
      </c>
      <c r="AQ79" s="3">
        <f t="shared" si="194"/>
        <v>0</v>
      </c>
      <c r="AR79" s="3">
        <f t="shared" si="195"/>
        <v>0</v>
      </c>
      <c r="AS79" s="3">
        <f t="shared" si="196"/>
        <v>0</v>
      </c>
      <c r="AU79" s="3">
        <f t="shared" si="197"/>
        <v>0</v>
      </c>
      <c r="AV79" s="3">
        <f t="shared" si="198"/>
        <v>0</v>
      </c>
      <c r="AW79" s="3">
        <f t="shared" si="199"/>
        <v>0</v>
      </c>
      <c r="AX79" s="3">
        <f t="shared" si="200"/>
        <v>0</v>
      </c>
      <c r="AZ79" s="3">
        <f t="shared" si="156"/>
        <v>0</v>
      </c>
      <c r="BA79" s="3">
        <f t="shared" si="157"/>
        <v>0</v>
      </c>
      <c r="BB79" s="3">
        <f t="shared" si="158"/>
        <v>0</v>
      </c>
      <c r="BC79" s="3">
        <f t="shared" si="159"/>
        <v>0</v>
      </c>
      <c r="BD79" s="3">
        <f t="shared" si="160"/>
        <v>0</v>
      </c>
      <c r="BE79" s="3">
        <f t="shared" si="161"/>
        <v>0</v>
      </c>
      <c r="BF79" s="3">
        <f t="shared" si="162"/>
        <v>1</v>
      </c>
      <c r="BG79" s="3">
        <f t="shared" si="163"/>
        <v>1</v>
      </c>
      <c r="BH79" s="3">
        <f t="shared" si="164"/>
        <v>0</v>
      </c>
      <c r="BI79" s="3">
        <f t="shared" si="165"/>
        <v>1</v>
      </c>
      <c r="BJ79" s="3">
        <f t="shared" si="166"/>
        <v>1</v>
      </c>
      <c r="BK79" s="3">
        <f t="shared" si="167"/>
        <v>0</v>
      </c>
      <c r="BM79" s="15">
        <f t="shared" si="201"/>
        <v>0</v>
      </c>
      <c r="BN79" s="3">
        <f t="shared" si="168"/>
        <v>0</v>
      </c>
      <c r="BO79" s="3">
        <f t="shared" si="169"/>
        <v>0</v>
      </c>
      <c r="BP79" s="3">
        <f t="shared" si="170"/>
        <v>0</v>
      </c>
      <c r="BQ79" s="3">
        <f t="shared" si="171"/>
        <v>0</v>
      </c>
      <c r="BS79" s="3">
        <f t="shared" si="148"/>
        <v>0</v>
      </c>
      <c r="BT79" s="3">
        <f t="shared" si="202"/>
        <v>0</v>
      </c>
      <c r="BU79" s="3">
        <f t="shared" si="203"/>
        <v>0</v>
      </c>
      <c r="BV79" s="3">
        <f t="shared" si="204"/>
        <v>0</v>
      </c>
      <c r="BX79" s="3">
        <f t="shared" si="205"/>
        <v>0</v>
      </c>
      <c r="BY79" s="3" t="str">
        <f t="shared" si="149"/>
        <v>N/A</v>
      </c>
      <c r="BZ79" s="3" t="str">
        <f t="shared" si="206"/>
        <v>N/A</v>
      </c>
      <c r="CA79" s="3" t="str">
        <f t="shared" si="207"/>
        <v>N/A</v>
      </c>
      <c r="CB79" s="3" t="str">
        <f t="shared" si="208"/>
        <v>N/A</v>
      </c>
      <c r="CD79" s="3">
        <f t="shared" si="209"/>
        <v>1</v>
      </c>
      <c r="CE79" s="3">
        <f t="shared" si="150"/>
        <v>7</v>
      </c>
      <c r="CF79" s="3">
        <f t="shared" si="210"/>
        <v>7</v>
      </c>
      <c r="CG79" s="3">
        <f t="shared" si="211"/>
        <v>6</v>
      </c>
      <c r="CH79" s="3">
        <f t="shared" si="212"/>
        <v>6</v>
      </c>
      <c r="CJ79" s="3">
        <f t="shared" si="172"/>
        <v>0</v>
      </c>
      <c r="CK79" s="3" t="str">
        <f t="shared" si="151"/>
        <v>N/A</v>
      </c>
      <c r="CL79" s="3" t="str">
        <f t="shared" si="213"/>
        <v>N/A</v>
      </c>
      <c r="CM79" s="3" t="str">
        <f t="shared" si="214"/>
        <v>N/A</v>
      </c>
      <c r="CN79" s="3" t="str">
        <f t="shared" si="215"/>
        <v>N/A</v>
      </c>
      <c r="CP79" s="3">
        <v>1</v>
      </c>
      <c r="CQ79" s="3">
        <v>2</v>
      </c>
      <c r="CR79" s="3">
        <v>2</v>
      </c>
      <c r="CS79" s="3">
        <v>2</v>
      </c>
      <c r="CU79" s="3">
        <f t="shared" si="216"/>
        <v>0</v>
      </c>
      <c r="CV79" s="3">
        <f t="shared" si="217"/>
        <v>0</v>
      </c>
      <c r="CW79" s="3">
        <f t="shared" si="218"/>
        <v>0</v>
      </c>
      <c r="CX79" s="3">
        <f t="shared" si="219"/>
        <v>0</v>
      </c>
      <c r="CZ79" s="3">
        <v>1</v>
      </c>
      <c r="DA79" s="3">
        <v>0</v>
      </c>
      <c r="DB79" s="3">
        <v>0</v>
      </c>
      <c r="DC79" s="3">
        <v>0</v>
      </c>
    </row>
    <row r="80" spans="1:107">
      <c r="A80" s="3" t="s">
        <v>438</v>
      </c>
      <c r="B80" s="3">
        <v>7</v>
      </c>
      <c r="C80" s="3">
        <v>263</v>
      </c>
      <c r="D80" s="3">
        <v>4</v>
      </c>
      <c r="E80" s="3">
        <v>13</v>
      </c>
      <c r="F80" s="3">
        <v>5</v>
      </c>
      <c r="G80" s="3">
        <v>6</v>
      </c>
      <c r="H80" s="3">
        <v>4</v>
      </c>
      <c r="I80" s="3">
        <v>6</v>
      </c>
      <c r="J80" s="3">
        <v>1</v>
      </c>
      <c r="L80" s="3">
        <f t="shared" si="152"/>
        <v>0</v>
      </c>
      <c r="M80" s="3">
        <f t="shared" si="153"/>
        <v>0</v>
      </c>
      <c r="N80" s="3">
        <f t="shared" si="154"/>
        <v>1</v>
      </c>
      <c r="O80" s="3">
        <f t="shared" si="155"/>
        <v>0</v>
      </c>
      <c r="Q80" s="3">
        <f t="shared" si="173"/>
        <v>0</v>
      </c>
      <c r="R80" s="3">
        <f t="shared" si="174"/>
        <v>0</v>
      </c>
      <c r="S80" s="3">
        <f t="shared" si="175"/>
        <v>0</v>
      </c>
      <c r="T80" s="3">
        <f t="shared" si="176"/>
        <v>0</v>
      </c>
      <c r="V80" s="3">
        <f t="shared" si="177"/>
        <v>1</v>
      </c>
      <c r="W80" s="3">
        <f t="shared" si="178"/>
        <v>0</v>
      </c>
      <c r="X80" s="3">
        <f t="shared" si="179"/>
        <v>0</v>
      </c>
      <c r="Y80" s="3">
        <f t="shared" si="180"/>
        <v>0</v>
      </c>
      <c r="AA80" s="3">
        <f t="shared" si="181"/>
        <v>0</v>
      </c>
      <c r="AB80" s="3">
        <f t="shared" si="182"/>
        <v>1</v>
      </c>
      <c r="AC80" s="3">
        <f t="shared" si="183"/>
        <v>0</v>
      </c>
      <c r="AD80" s="3">
        <f t="shared" si="184"/>
        <v>1</v>
      </c>
      <c r="AF80" s="3">
        <f t="shared" si="185"/>
        <v>0</v>
      </c>
      <c r="AG80" s="3">
        <f t="shared" si="186"/>
        <v>0</v>
      </c>
      <c r="AH80" s="3">
        <f t="shared" si="187"/>
        <v>0</v>
      </c>
      <c r="AI80" s="3">
        <f t="shared" si="188"/>
        <v>0</v>
      </c>
      <c r="AK80" s="3">
        <f t="shared" si="189"/>
        <v>0</v>
      </c>
      <c r="AL80" s="3">
        <f t="shared" si="190"/>
        <v>0</v>
      </c>
      <c r="AM80" s="3">
        <f t="shared" si="191"/>
        <v>0</v>
      </c>
      <c r="AN80" s="3">
        <f t="shared" si="192"/>
        <v>0</v>
      </c>
      <c r="AP80" s="3">
        <f t="shared" si="193"/>
        <v>0</v>
      </c>
      <c r="AQ80" s="3">
        <f t="shared" si="194"/>
        <v>0</v>
      </c>
      <c r="AR80" s="3">
        <f t="shared" si="195"/>
        <v>0</v>
      </c>
      <c r="AS80" s="3">
        <f t="shared" si="196"/>
        <v>0</v>
      </c>
      <c r="AU80" s="3">
        <f t="shared" si="197"/>
        <v>0</v>
      </c>
      <c r="AV80" s="3">
        <f t="shared" si="198"/>
        <v>0</v>
      </c>
      <c r="AW80" s="3">
        <f t="shared" si="199"/>
        <v>0</v>
      </c>
      <c r="AX80" s="3">
        <f t="shared" si="200"/>
        <v>0</v>
      </c>
      <c r="AZ80" s="3">
        <f t="shared" si="156"/>
        <v>1</v>
      </c>
      <c r="BA80" s="3">
        <f t="shared" si="157"/>
        <v>0</v>
      </c>
      <c r="BB80" s="3">
        <f t="shared" si="158"/>
        <v>1</v>
      </c>
      <c r="BC80" s="3">
        <f t="shared" si="159"/>
        <v>0</v>
      </c>
      <c r="BD80" s="3">
        <f t="shared" si="160"/>
        <v>0</v>
      </c>
      <c r="BE80" s="3">
        <f t="shared" si="161"/>
        <v>0</v>
      </c>
      <c r="BF80" s="3">
        <f t="shared" si="162"/>
        <v>1</v>
      </c>
      <c r="BG80" s="3">
        <f t="shared" si="163"/>
        <v>1</v>
      </c>
      <c r="BH80" s="3">
        <f t="shared" si="164"/>
        <v>1</v>
      </c>
      <c r="BI80" s="3">
        <f t="shared" si="165"/>
        <v>0</v>
      </c>
      <c r="BJ80" s="3">
        <f t="shared" si="166"/>
        <v>0</v>
      </c>
      <c r="BK80" s="3">
        <f t="shared" si="167"/>
        <v>0</v>
      </c>
      <c r="BM80" s="15" t="str">
        <f t="shared" si="201"/>
        <v>Dan</v>
      </c>
      <c r="BN80" s="3">
        <f t="shared" si="168"/>
        <v>0</v>
      </c>
      <c r="BO80" s="3">
        <f t="shared" si="169"/>
        <v>0</v>
      </c>
      <c r="BP80" s="3">
        <f t="shared" si="170"/>
        <v>1</v>
      </c>
      <c r="BQ80" s="3">
        <f t="shared" si="171"/>
        <v>0</v>
      </c>
      <c r="BS80" s="3">
        <f t="shared" si="148"/>
        <v>0</v>
      </c>
      <c r="BT80" s="3">
        <f t="shared" si="202"/>
        <v>0</v>
      </c>
      <c r="BU80" s="3">
        <f t="shared" si="203"/>
        <v>0</v>
      </c>
      <c r="BV80" s="3">
        <f t="shared" si="204"/>
        <v>0</v>
      </c>
      <c r="BX80" s="3">
        <f t="shared" si="205"/>
        <v>0</v>
      </c>
      <c r="BY80" s="3" t="str">
        <f t="shared" si="149"/>
        <v>N/A</v>
      </c>
      <c r="BZ80" s="3" t="str">
        <f t="shared" si="206"/>
        <v>N/A</v>
      </c>
      <c r="CA80" s="3" t="str">
        <f t="shared" si="207"/>
        <v>N/A</v>
      </c>
      <c r="CB80" s="3" t="str">
        <f t="shared" si="208"/>
        <v>N/A</v>
      </c>
      <c r="CD80" s="3">
        <f t="shared" si="209"/>
        <v>1</v>
      </c>
      <c r="CE80" s="3">
        <f t="shared" si="150"/>
        <v>5</v>
      </c>
      <c r="CF80" s="3">
        <f t="shared" si="210"/>
        <v>6</v>
      </c>
      <c r="CG80" s="3">
        <f t="shared" si="211"/>
        <v>4</v>
      </c>
      <c r="CH80" s="3">
        <f t="shared" si="212"/>
        <v>6</v>
      </c>
      <c r="CJ80" s="3">
        <f t="shared" si="172"/>
        <v>0</v>
      </c>
      <c r="CK80" s="3" t="str">
        <f t="shared" si="151"/>
        <v>N/A</v>
      </c>
      <c r="CL80" s="3" t="str">
        <f t="shared" si="213"/>
        <v>N/A</v>
      </c>
      <c r="CM80" s="3" t="str">
        <f t="shared" si="214"/>
        <v>N/A</v>
      </c>
      <c r="CN80" s="3" t="str">
        <f t="shared" si="215"/>
        <v>N/A</v>
      </c>
      <c r="CP80" s="3">
        <v>1</v>
      </c>
      <c r="CQ80" s="3">
        <v>1</v>
      </c>
      <c r="CR80" s="3">
        <v>2</v>
      </c>
      <c r="CS80" s="3">
        <v>2</v>
      </c>
      <c r="CU80" s="3">
        <f t="shared" si="216"/>
        <v>0</v>
      </c>
      <c r="CV80" s="3">
        <f t="shared" si="217"/>
        <v>0</v>
      </c>
      <c r="CW80" s="3">
        <f t="shared" si="218"/>
        <v>1</v>
      </c>
      <c r="CX80" s="3">
        <f t="shared" si="219"/>
        <v>0</v>
      </c>
      <c r="CZ80" s="3">
        <v>0</v>
      </c>
      <c r="DA80" s="3">
        <v>0</v>
      </c>
      <c r="DB80" s="3">
        <v>1</v>
      </c>
      <c r="DC80" s="3">
        <v>0</v>
      </c>
    </row>
    <row r="81" spans="1:107">
      <c r="A81" s="3" t="s">
        <v>438</v>
      </c>
      <c r="B81" s="3">
        <v>8</v>
      </c>
      <c r="C81" s="3">
        <v>152</v>
      </c>
      <c r="D81" s="3">
        <v>3</v>
      </c>
      <c r="E81" s="3">
        <v>5</v>
      </c>
      <c r="F81" s="3">
        <v>6</v>
      </c>
      <c r="G81" s="3">
        <v>10</v>
      </c>
      <c r="H81" s="3">
        <v>6</v>
      </c>
      <c r="I81" s="3">
        <v>5</v>
      </c>
      <c r="J81" s="3">
        <v>1</v>
      </c>
      <c r="L81" s="3">
        <f t="shared" si="152"/>
        <v>0</v>
      </c>
      <c r="M81" s="3">
        <f t="shared" si="153"/>
        <v>0</v>
      </c>
      <c r="N81" s="3">
        <f t="shared" si="154"/>
        <v>0</v>
      </c>
      <c r="O81" s="3">
        <f t="shared" si="155"/>
        <v>0</v>
      </c>
      <c r="Q81" s="3">
        <f t="shared" si="173"/>
        <v>0</v>
      </c>
      <c r="R81" s="3">
        <f t="shared" si="174"/>
        <v>0</v>
      </c>
      <c r="S81" s="3">
        <f t="shared" si="175"/>
        <v>0</v>
      </c>
      <c r="T81" s="3">
        <f t="shared" si="176"/>
        <v>0</v>
      </c>
      <c r="V81" s="3">
        <f t="shared" si="177"/>
        <v>0</v>
      </c>
      <c r="W81" s="3">
        <f t="shared" si="178"/>
        <v>0</v>
      </c>
      <c r="X81" s="3">
        <f t="shared" si="179"/>
        <v>0</v>
      </c>
      <c r="Y81" s="3">
        <f t="shared" si="180"/>
        <v>0</v>
      </c>
      <c r="AA81" s="3">
        <f t="shared" si="181"/>
        <v>0</v>
      </c>
      <c r="AB81" s="3">
        <f t="shared" si="182"/>
        <v>0</v>
      </c>
      <c r="AC81" s="3">
        <f t="shared" si="183"/>
        <v>0</v>
      </c>
      <c r="AD81" s="3">
        <f t="shared" si="184"/>
        <v>1</v>
      </c>
      <c r="AF81" s="3">
        <f t="shared" si="185"/>
        <v>1</v>
      </c>
      <c r="AG81" s="3">
        <f t="shared" si="186"/>
        <v>0</v>
      </c>
      <c r="AH81" s="3">
        <f t="shared" si="187"/>
        <v>1</v>
      </c>
      <c r="AI81" s="3">
        <f t="shared" si="188"/>
        <v>0</v>
      </c>
      <c r="AK81" s="3">
        <f t="shared" si="189"/>
        <v>0</v>
      </c>
      <c r="AL81" s="3">
        <f t="shared" si="190"/>
        <v>0</v>
      </c>
      <c r="AM81" s="3">
        <f t="shared" si="191"/>
        <v>0</v>
      </c>
      <c r="AN81" s="3">
        <f t="shared" si="192"/>
        <v>0</v>
      </c>
      <c r="AP81" s="3">
        <f t="shared" si="193"/>
        <v>0</v>
      </c>
      <c r="AQ81" s="3">
        <f t="shared" si="194"/>
        <v>0</v>
      </c>
      <c r="AR81" s="3">
        <f t="shared" si="195"/>
        <v>0</v>
      </c>
      <c r="AS81" s="3">
        <f t="shared" si="196"/>
        <v>0</v>
      </c>
      <c r="AU81" s="3">
        <f t="shared" si="197"/>
        <v>0</v>
      </c>
      <c r="AV81" s="3">
        <f t="shared" si="198"/>
        <v>0</v>
      </c>
      <c r="AW81" s="3">
        <f t="shared" si="199"/>
        <v>0</v>
      </c>
      <c r="AX81" s="3">
        <f t="shared" si="200"/>
        <v>0</v>
      </c>
      <c r="AZ81" s="3">
        <f t="shared" si="156"/>
        <v>1</v>
      </c>
      <c r="BA81" s="3">
        <f t="shared" si="157"/>
        <v>0</v>
      </c>
      <c r="BB81" s="3">
        <f t="shared" si="158"/>
        <v>0</v>
      </c>
      <c r="BC81" s="3">
        <f t="shared" si="159"/>
        <v>0</v>
      </c>
      <c r="BD81" s="3">
        <f t="shared" si="160"/>
        <v>0</v>
      </c>
      <c r="BE81" s="3">
        <f t="shared" si="161"/>
        <v>0</v>
      </c>
      <c r="BF81" s="3">
        <f t="shared" si="162"/>
        <v>0</v>
      </c>
      <c r="BG81" s="3">
        <f t="shared" si="163"/>
        <v>1</v>
      </c>
      <c r="BH81" s="3">
        <f t="shared" si="164"/>
        <v>0</v>
      </c>
      <c r="BI81" s="3">
        <f t="shared" si="165"/>
        <v>1</v>
      </c>
      <c r="BJ81" s="3">
        <f t="shared" si="166"/>
        <v>1</v>
      </c>
      <c r="BK81" s="3">
        <f t="shared" si="167"/>
        <v>1</v>
      </c>
      <c r="BM81" s="15" t="str">
        <f t="shared" si="201"/>
        <v>Droz</v>
      </c>
      <c r="BN81" s="3">
        <f t="shared" si="168"/>
        <v>0</v>
      </c>
      <c r="BO81" s="3">
        <f t="shared" si="169"/>
        <v>0</v>
      </c>
      <c r="BP81" s="3">
        <f t="shared" si="170"/>
        <v>0</v>
      </c>
      <c r="BQ81" s="3">
        <f t="shared" si="171"/>
        <v>1</v>
      </c>
      <c r="BS81" s="3">
        <f t="shared" si="148"/>
        <v>1</v>
      </c>
      <c r="BT81" s="3">
        <f t="shared" si="202"/>
        <v>1</v>
      </c>
      <c r="BU81" s="3">
        <f t="shared" si="203"/>
        <v>1</v>
      </c>
      <c r="BV81" s="3">
        <f t="shared" si="204"/>
        <v>0</v>
      </c>
      <c r="BX81" s="3">
        <f t="shared" si="205"/>
        <v>1</v>
      </c>
      <c r="BY81" s="3">
        <f t="shared" si="149"/>
        <v>6</v>
      </c>
      <c r="BZ81" s="3">
        <f t="shared" si="206"/>
        <v>10</v>
      </c>
      <c r="CA81" s="3">
        <f t="shared" si="207"/>
        <v>6</v>
      </c>
      <c r="CB81" s="3">
        <f t="shared" si="208"/>
        <v>5</v>
      </c>
      <c r="CD81" s="3">
        <f t="shared" si="209"/>
        <v>0</v>
      </c>
      <c r="CE81" s="3" t="str">
        <f t="shared" si="150"/>
        <v>N/A</v>
      </c>
      <c r="CF81" s="3" t="str">
        <f t="shared" si="210"/>
        <v>N/A</v>
      </c>
      <c r="CG81" s="3" t="str">
        <f t="shared" si="211"/>
        <v>N/A</v>
      </c>
      <c r="CH81" s="3" t="str">
        <f t="shared" si="212"/>
        <v>N/A</v>
      </c>
      <c r="CJ81" s="3">
        <f t="shared" si="172"/>
        <v>0</v>
      </c>
      <c r="CK81" s="3" t="str">
        <f t="shared" si="151"/>
        <v>N/A</v>
      </c>
      <c r="CL81" s="3" t="str">
        <f t="shared" si="213"/>
        <v>N/A</v>
      </c>
      <c r="CM81" s="3" t="str">
        <f t="shared" si="214"/>
        <v>N/A</v>
      </c>
      <c r="CN81" s="3" t="str">
        <f t="shared" si="215"/>
        <v>N/A</v>
      </c>
      <c r="CP81" s="3">
        <v>3</v>
      </c>
      <c r="CQ81" s="3">
        <v>3</v>
      </c>
      <c r="CR81" s="3">
        <v>2</v>
      </c>
      <c r="CS81" s="3">
        <v>1</v>
      </c>
      <c r="CU81" s="3">
        <f t="shared" si="216"/>
        <v>0</v>
      </c>
      <c r="CV81" s="3">
        <f t="shared" si="217"/>
        <v>0</v>
      </c>
      <c r="CW81" s="3">
        <f t="shared" si="218"/>
        <v>0</v>
      </c>
      <c r="CX81" s="3">
        <f t="shared" si="219"/>
        <v>0</v>
      </c>
      <c r="CZ81" s="3">
        <v>0</v>
      </c>
      <c r="DA81" s="3">
        <v>0</v>
      </c>
      <c r="DB81" s="3">
        <v>0</v>
      </c>
      <c r="DC81" s="3">
        <v>0</v>
      </c>
    </row>
    <row r="82" spans="1:107">
      <c r="A82" s="3" t="s">
        <v>438</v>
      </c>
      <c r="B82" s="3">
        <v>9</v>
      </c>
      <c r="C82" s="3">
        <v>271</v>
      </c>
      <c r="D82" s="3">
        <v>4</v>
      </c>
      <c r="E82" s="3">
        <v>17</v>
      </c>
      <c r="F82" s="3">
        <v>6</v>
      </c>
      <c r="G82" s="3">
        <v>4</v>
      </c>
      <c r="H82" s="3">
        <v>5</v>
      </c>
      <c r="I82" s="3">
        <v>6</v>
      </c>
      <c r="J82" s="3">
        <v>1</v>
      </c>
      <c r="L82" s="3">
        <f t="shared" si="152"/>
        <v>0</v>
      </c>
      <c r="M82" s="3">
        <f t="shared" si="153"/>
        <v>1</v>
      </c>
      <c r="N82" s="3">
        <f t="shared" si="154"/>
        <v>0</v>
      </c>
      <c r="O82" s="3">
        <f t="shared" si="155"/>
        <v>0</v>
      </c>
      <c r="Q82" s="3">
        <f t="shared" si="173"/>
        <v>0</v>
      </c>
      <c r="R82" s="3">
        <f t="shared" si="174"/>
        <v>0</v>
      </c>
      <c r="S82" s="3">
        <f t="shared" si="175"/>
        <v>0</v>
      </c>
      <c r="T82" s="3">
        <f t="shared" si="176"/>
        <v>0</v>
      </c>
      <c r="V82" s="3">
        <f t="shared" si="177"/>
        <v>0</v>
      </c>
      <c r="W82" s="3">
        <f t="shared" si="178"/>
        <v>0</v>
      </c>
      <c r="X82" s="3">
        <f t="shared" si="179"/>
        <v>1</v>
      </c>
      <c r="Y82" s="3">
        <f t="shared" si="180"/>
        <v>0</v>
      </c>
      <c r="AA82" s="3">
        <f t="shared" si="181"/>
        <v>1</v>
      </c>
      <c r="AB82" s="3">
        <f t="shared" si="182"/>
        <v>0</v>
      </c>
      <c r="AC82" s="3">
        <f t="shared" si="183"/>
        <v>0</v>
      </c>
      <c r="AD82" s="3">
        <f t="shared" si="184"/>
        <v>1</v>
      </c>
      <c r="AF82" s="3">
        <f t="shared" si="185"/>
        <v>0</v>
      </c>
      <c r="AG82" s="3">
        <f t="shared" si="186"/>
        <v>0</v>
      </c>
      <c r="AH82" s="3">
        <f t="shared" si="187"/>
        <v>0</v>
      </c>
      <c r="AI82" s="3">
        <f t="shared" si="188"/>
        <v>0</v>
      </c>
      <c r="AK82" s="3">
        <f t="shared" si="189"/>
        <v>0</v>
      </c>
      <c r="AL82" s="3">
        <f t="shared" si="190"/>
        <v>0</v>
      </c>
      <c r="AM82" s="3">
        <f t="shared" si="191"/>
        <v>0</v>
      </c>
      <c r="AN82" s="3">
        <f t="shared" si="192"/>
        <v>0</v>
      </c>
      <c r="AP82" s="3">
        <f t="shared" si="193"/>
        <v>0</v>
      </c>
      <c r="AQ82" s="3">
        <f t="shared" si="194"/>
        <v>0</v>
      </c>
      <c r="AR82" s="3">
        <f t="shared" si="195"/>
        <v>0</v>
      </c>
      <c r="AS82" s="3">
        <f t="shared" si="196"/>
        <v>0</v>
      </c>
      <c r="AU82" s="3">
        <f t="shared" si="197"/>
        <v>0</v>
      </c>
      <c r="AV82" s="3">
        <f t="shared" si="198"/>
        <v>0</v>
      </c>
      <c r="AW82" s="3">
        <f t="shared" si="199"/>
        <v>0</v>
      </c>
      <c r="AX82" s="3">
        <f t="shared" si="200"/>
        <v>0</v>
      </c>
      <c r="AZ82" s="3">
        <f t="shared" si="156"/>
        <v>0</v>
      </c>
      <c r="BA82" s="3">
        <f t="shared" si="157"/>
        <v>0</v>
      </c>
      <c r="BB82" s="3">
        <f t="shared" si="158"/>
        <v>0</v>
      </c>
      <c r="BC82" s="3">
        <f t="shared" si="159"/>
        <v>1</v>
      </c>
      <c r="BD82" s="3">
        <f t="shared" si="160"/>
        <v>1</v>
      </c>
      <c r="BE82" s="3">
        <f t="shared" si="161"/>
        <v>1</v>
      </c>
      <c r="BF82" s="3">
        <f t="shared" si="162"/>
        <v>1</v>
      </c>
      <c r="BG82" s="3">
        <f t="shared" si="163"/>
        <v>0</v>
      </c>
      <c r="BH82" s="3">
        <f t="shared" si="164"/>
        <v>1</v>
      </c>
      <c r="BI82" s="3">
        <f t="shared" si="165"/>
        <v>0</v>
      </c>
      <c r="BJ82" s="3">
        <f t="shared" si="166"/>
        <v>0</v>
      </c>
      <c r="BK82" s="3">
        <f t="shared" si="167"/>
        <v>0</v>
      </c>
      <c r="BM82" s="15" t="str">
        <f t="shared" si="201"/>
        <v>Scott</v>
      </c>
      <c r="BN82" s="3">
        <f t="shared" si="168"/>
        <v>0</v>
      </c>
      <c r="BO82" s="3">
        <f t="shared" si="169"/>
        <v>1</v>
      </c>
      <c r="BP82" s="3">
        <f t="shared" si="170"/>
        <v>0</v>
      </c>
      <c r="BQ82" s="3">
        <f t="shared" si="171"/>
        <v>0</v>
      </c>
      <c r="BS82" s="3">
        <f t="shared" si="148"/>
        <v>0</v>
      </c>
      <c r="BT82" s="3">
        <f t="shared" si="202"/>
        <v>0</v>
      </c>
      <c r="BU82" s="3">
        <f t="shared" si="203"/>
        <v>0</v>
      </c>
      <c r="BV82" s="3">
        <f t="shared" si="204"/>
        <v>0</v>
      </c>
      <c r="BX82" s="3">
        <f t="shared" si="205"/>
        <v>0</v>
      </c>
      <c r="BY82" s="3" t="str">
        <f t="shared" si="149"/>
        <v>N/A</v>
      </c>
      <c r="BZ82" s="3" t="str">
        <f t="shared" si="206"/>
        <v>N/A</v>
      </c>
      <c r="CA82" s="3" t="str">
        <f t="shared" si="207"/>
        <v>N/A</v>
      </c>
      <c r="CB82" s="3" t="str">
        <f t="shared" si="208"/>
        <v>N/A</v>
      </c>
      <c r="CD82" s="3">
        <f t="shared" si="209"/>
        <v>1</v>
      </c>
      <c r="CE82" s="3">
        <f t="shared" si="150"/>
        <v>6</v>
      </c>
      <c r="CF82" s="3">
        <f t="shared" si="210"/>
        <v>4</v>
      </c>
      <c r="CG82" s="3">
        <f t="shared" si="211"/>
        <v>5</v>
      </c>
      <c r="CH82" s="3">
        <f t="shared" si="212"/>
        <v>6</v>
      </c>
      <c r="CJ82" s="3">
        <f t="shared" si="172"/>
        <v>0</v>
      </c>
      <c r="CK82" s="3" t="str">
        <f t="shared" si="151"/>
        <v>N/A</v>
      </c>
      <c r="CL82" s="3" t="str">
        <f t="shared" si="213"/>
        <v>N/A</v>
      </c>
      <c r="CM82" s="3" t="str">
        <f t="shared" si="214"/>
        <v>N/A</v>
      </c>
      <c r="CN82" s="3" t="str">
        <f t="shared" si="215"/>
        <v>N/A</v>
      </c>
      <c r="CP82" s="3">
        <v>3</v>
      </c>
      <c r="CQ82" s="3">
        <v>2</v>
      </c>
      <c r="CR82" s="3">
        <v>3</v>
      </c>
      <c r="CS82" s="3">
        <v>3</v>
      </c>
      <c r="CU82" s="3">
        <f t="shared" si="216"/>
        <v>0</v>
      </c>
      <c r="CV82" s="3">
        <f t="shared" si="217"/>
        <v>1</v>
      </c>
      <c r="CW82" s="3">
        <f t="shared" si="218"/>
        <v>1</v>
      </c>
      <c r="CX82" s="3">
        <f t="shared" si="219"/>
        <v>0</v>
      </c>
      <c r="CZ82" s="3">
        <v>0</v>
      </c>
      <c r="DA82" s="3">
        <v>1</v>
      </c>
      <c r="DB82" s="3">
        <v>0</v>
      </c>
      <c r="DC82" s="3">
        <v>1</v>
      </c>
    </row>
    <row r="83" spans="1:107">
      <c r="A83" s="3" t="s">
        <v>438</v>
      </c>
      <c r="B83" s="3">
        <v>10</v>
      </c>
      <c r="C83" s="3">
        <v>367</v>
      </c>
      <c r="D83" s="3">
        <v>4</v>
      </c>
      <c r="E83" s="3">
        <v>2</v>
      </c>
      <c r="F83" s="3">
        <v>5</v>
      </c>
      <c r="G83" s="3">
        <v>4</v>
      </c>
      <c r="H83" s="3">
        <v>6</v>
      </c>
      <c r="I83" s="3">
        <v>4</v>
      </c>
      <c r="J83" s="3">
        <v>1</v>
      </c>
      <c r="L83" s="3">
        <f t="shared" si="152"/>
        <v>0</v>
      </c>
      <c r="M83" s="3">
        <f t="shared" si="153"/>
        <v>1</v>
      </c>
      <c r="N83" s="3">
        <f t="shared" si="154"/>
        <v>0</v>
      </c>
      <c r="O83" s="3">
        <f t="shared" si="155"/>
        <v>1</v>
      </c>
      <c r="Q83" s="3">
        <f t="shared" si="173"/>
        <v>0</v>
      </c>
      <c r="R83" s="3">
        <f t="shared" si="174"/>
        <v>0</v>
      </c>
      <c r="S83" s="3">
        <f t="shared" si="175"/>
        <v>0</v>
      </c>
      <c r="T83" s="3">
        <f t="shared" si="176"/>
        <v>0</v>
      </c>
      <c r="V83" s="3">
        <f t="shared" si="177"/>
        <v>1</v>
      </c>
      <c r="W83" s="3">
        <f t="shared" si="178"/>
        <v>0</v>
      </c>
      <c r="X83" s="3">
        <f t="shared" si="179"/>
        <v>0</v>
      </c>
      <c r="Y83" s="3">
        <f t="shared" si="180"/>
        <v>0</v>
      </c>
      <c r="AA83" s="3">
        <f t="shared" si="181"/>
        <v>0</v>
      </c>
      <c r="AB83" s="3">
        <f t="shared" si="182"/>
        <v>0</v>
      </c>
      <c r="AC83" s="3">
        <f t="shared" si="183"/>
        <v>1</v>
      </c>
      <c r="AD83" s="3">
        <f t="shared" si="184"/>
        <v>0</v>
      </c>
      <c r="AF83" s="3">
        <f t="shared" si="185"/>
        <v>0</v>
      </c>
      <c r="AG83" s="3">
        <f t="shared" si="186"/>
        <v>0</v>
      </c>
      <c r="AH83" s="3">
        <f t="shared" si="187"/>
        <v>0</v>
      </c>
      <c r="AI83" s="3">
        <f t="shared" si="188"/>
        <v>0</v>
      </c>
      <c r="AK83" s="3">
        <f t="shared" si="189"/>
        <v>0</v>
      </c>
      <c r="AL83" s="3">
        <f t="shared" si="190"/>
        <v>0</v>
      </c>
      <c r="AM83" s="3">
        <f t="shared" si="191"/>
        <v>0</v>
      </c>
      <c r="AN83" s="3">
        <f t="shared" si="192"/>
        <v>0</v>
      </c>
      <c r="AP83" s="3">
        <f t="shared" si="193"/>
        <v>0</v>
      </c>
      <c r="AQ83" s="3">
        <f t="shared" si="194"/>
        <v>0</v>
      </c>
      <c r="AR83" s="3">
        <f t="shared" si="195"/>
        <v>0</v>
      </c>
      <c r="AS83" s="3">
        <f t="shared" si="196"/>
        <v>0</v>
      </c>
      <c r="AU83" s="3">
        <f t="shared" si="197"/>
        <v>0</v>
      </c>
      <c r="AV83" s="3">
        <f t="shared" si="198"/>
        <v>0</v>
      </c>
      <c r="AW83" s="3">
        <f t="shared" si="199"/>
        <v>0</v>
      </c>
      <c r="AX83" s="3">
        <f t="shared" si="200"/>
        <v>0</v>
      </c>
      <c r="AZ83" s="3">
        <f t="shared" si="156"/>
        <v>0</v>
      </c>
      <c r="BA83" s="3">
        <f t="shared" si="157"/>
        <v>1</v>
      </c>
      <c r="BB83" s="3">
        <f t="shared" si="158"/>
        <v>0</v>
      </c>
      <c r="BC83" s="3">
        <f t="shared" si="159"/>
        <v>1</v>
      </c>
      <c r="BD83" s="3">
        <f t="shared" si="160"/>
        <v>1</v>
      </c>
      <c r="BE83" s="3">
        <f t="shared" si="161"/>
        <v>0</v>
      </c>
      <c r="BF83" s="3">
        <f t="shared" si="162"/>
        <v>0</v>
      </c>
      <c r="BG83" s="3">
        <f t="shared" si="163"/>
        <v>0</v>
      </c>
      <c r="BH83" s="3">
        <f t="shared" si="164"/>
        <v>0</v>
      </c>
      <c r="BI83" s="3">
        <f t="shared" si="165"/>
        <v>1</v>
      </c>
      <c r="BJ83" s="3">
        <f t="shared" si="166"/>
        <v>0</v>
      </c>
      <c r="BK83" s="3">
        <f t="shared" si="167"/>
        <v>1</v>
      </c>
      <c r="BM83" s="15">
        <f t="shared" si="201"/>
        <v>0</v>
      </c>
      <c r="BN83" s="3">
        <f t="shared" si="168"/>
        <v>0</v>
      </c>
      <c r="BO83" s="3">
        <f t="shared" si="169"/>
        <v>0</v>
      </c>
      <c r="BP83" s="3">
        <f t="shared" si="170"/>
        <v>0</v>
      </c>
      <c r="BQ83" s="3">
        <f t="shared" si="171"/>
        <v>0</v>
      </c>
      <c r="BS83" s="3">
        <f t="shared" si="148"/>
        <v>0</v>
      </c>
      <c r="BT83" s="3">
        <f t="shared" si="202"/>
        <v>0</v>
      </c>
      <c r="BU83" s="3">
        <f t="shared" si="203"/>
        <v>0</v>
      </c>
      <c r="BV83" s="3">
        <f t="shared" si="204"/>
        <v>0</v>
      </c>
      <c r="BX83" s="3">
        <f t="shared" si="205"/>
        <v>0</v>
      </c>
      <c r="BY83" s="3" t="str">
        <f t="shared" si="149"/>
        <v>N/A</v>
      </c>
      <c r="BZ83" s="3" t="str">
        <f t="shared" si="206"/>
        <v>N/A</v>
      </c>
      <c r="CA83" s="3" t="str">
        <f t="shared" si="207"/>
        <v>N/A</v>
      </c>
      <c r="CB83" s="3" t="str">
        <f t="shared" si="208"/>
        <v>N/A</v>
      </c>
      <c r="CD83" s="3">
        <f t="shared" si="209"/>
        <v>1</v>
      </c>
      <c r="CE83" s="3">
        <f t="shared" si="150"/>
        <v>5</v>
      </c>
      <c r="CF83" s="3">
        <f t="shared" si="210"/>
        <v>4</v>
      </c>
      <c r="CG83" s="3">
        <f t="shared" si="211"/>
        <v>6</v>
      </c>
      <c r="CH83" s="3">
        <f t="shared" si="212"/>
        <v>4</v>
      </c>
      <c r="CJ83" s="3">
        <f t="shared" si="172"/>
        <v>0</v>
      </c>
      <c r="CK83" s="3" t="str">
        <f t="shared" si="151"/>
        <v>N/A</v>
      </c>
      <c r="CL83" s="3" t="str">
        <f t="shared" si="213"/>
        <v>N/A</v>
      </c>
      <c r="CM83" s="3" t="str">
        <f t="shared" si="214"/>
        <v>N/A</v>
      </c>
      <c r="CN83" s="3" t="str">
        <f t="shared" si="215"/>
        <v>N/A</v>
      </c>
      <c r="CP83" s="3">
        <v>1</v>
      </c>
      <c r="CQ83" s="3">
        <v>2</v>
      </c>
      <c r="CR83" s="3">
        <v>2</v>
      </c>
      <c r="CS83" s="3">
        <v>2</v>
      </c>
      <c r="CU83" s="3">
        <f t="shared" si="216"/>
        <v>0</v>
      </c>
      <c r="CV83" s="3">
        <f t="shared" si="217"/>
        <v>1</v>
      </c>
      <c r="CW83" s="3">
        <f t="shared" si="218"/>
        <v>0</v>
      </c>
      <c r="CX83" s="3">
        <f t="shared" si="219"/>
        <v>1</v>
      </c>
      <c r="CZ83" s="3">
        <v>1</v>
      </c>
      <c r="DA83" s="3">
        <v>1</v>
      </c>
      <c r="DB83" s="3">
        <v>0</v>
      </c>
      <c r="DC83" s="3">
        <v>1</v>
      </c>
    </row>
    <row r="84" spans="1:107">
      <c r="A84" s="3" t="s">
        <v>438</v>
      </c>
      <c r="B84" s="3">
        <v>11</v>
      </c>
      <c r="C84" s="3">
        <v>166</v>
      </c>
      <c r="D84" s="3">
        <v>3</v>
      </c>
      <c r="E84" s="3">
        <v>16</v>
      </c>
      <c r="F84" s="3">
        <v>4</v>
      </c>
      <c r="G84" s="3">
        <v>3</v>
      </c>
      <c r="H84" s="3">
        <v>6</v>
      </c>
      <c r="I84" s="3">
        <v>5</v>
      </c>
      <c r="J84" s="3">
        <v>1</v>
      </c>
      <c r="L84" s="3">
        <f t="shared" ref="L84:L91" si="220">IF(F84=$D84,1,0)</f>
        <v>0</v>
      </c>
      <c r="M84" s="3">
        <f t="shared" ref="M84:M91" si="221">IF(G84=$D84,1,0)</f>
        <v>1</v>
      </c>
      <c r="N84" s="3">
        <f t="shared" ref="N84:N91" si="222">IF(H84=$D84,1,0)</f>
        <v>0</v>
      </c>
      <c r="O84" s="3">
        <f t="shared" ref="O84:O91" si="223">IF(I84=$D84,1,0)</f>
        <v>0</v>
      </c>
      <c r="Q84" s="3">
        <f t="shared" si="173"/>
        <v>0</v>
      </c>
      <c r="R84" s="3">
        <f t="shared" si="174"/>
        <v>0</v>
      </c>
      <c r="S84" s="3">
        <f t="shared" si="175"/>
        <v>0</v>
      </c>
      <c r="T84" s="3">
        <f t="shared" si="176"/>
        <v>0</v>
      </c>
      <c r="V84" s="3">
        <f t="shared" si="177"/>
        <v>1</v>
      </c>
      <c r="W84" s="3">
        <f t="shared" si="178"/>
        <v>0</v>
      </c>
      <c r="X84" s="3">
        <f t="shared" si="179"/>
        <v>0</v>
      </c>
      <c r="Y84" s="3">
        <f t="shared" si="180"/>
        <v>0</v>
      </c>
      <c r="AA84" s="3">
        <f t="shared" si="181"/>
        <v>0</v>
      </c>
      <c r="AB84" s="3">
        <f t="shared" si="182"/>
        <v>0</v>
      </c>
      <c r="AC84" s="3">
        <f t="shared" si="183"/>
        <v>0</v>
      </c>
      <c r="AD84" s="3">
        <f t="shared" si="184"/>
        <v>1</v>
      </c>
      <c r="AF84" s="3">
        <f t="shared" si="185"/>
        <v>0</v>
      </c>
      <c r="AG84" s="3">
        <f t="shared" si="186"/>
        <v>0</v>
      </c>
      <c r="AH84" s="3">
        <f t="shared" si="187"/>
        <v>1</v>
      </c>
      <c r="AI84" s="3">
        <f t="shared" si="188"/>
        <v>0</v>
      </c>
      <c r="AK84" s="3">
        <f t="shared" si="189"/>
        <v>0</v>
      </c>
      <c r="AL84" s="3">
        <f t="shared" si="190"/>
        <v>0</v>
      </c>
      <c r="AM84" s="3">
        <f t="shared" si="191"/>
        <v>0</v>
      </c>
      <c r="AN84" s="3">
        <f t="shared" si="192"/>
        <v>0</v>
      </c>
      <c r="AP84" s="3">
        <f t="shared" si="193"/>
        <v>0</v>
      </c>
      <c r="AQ84" s="3">
        <f t="shared" si="194"/>
        <v>0</v>
      </c>
      <c r="AR84" s="3">
        <f t="shared" si="195"/>
        <v>0</v>
      </c>
      <c r="AS84" s="3">
        <f t="shared" si="196"/>
        <v>0</v>
      </c>
      <c r="AU84" s="3">
        <f t="shared" si="197"/>
        <v>0</v>
      </c>
      <c r="AV84" s="3">
        <f t="shared" si="198"/>
        <v>0</v>
      </c>
      <c r="AW84" s="3">
        <f t="shared" si="199"/>
        <v>0</v>
      </c>
      <c r="AX84" s="3">
        <f t="shared" si="200"/>
        <v>0</v>
      </c>
      <c r="AZ84" s="3">
        <f t="shared" ref="AZ84:AZ91" si="224">IF(F84&lt;G84,1,0)</f>
        <v>0</v>
      </c>
      <c r="BA84" s="3">
        <f t="shared" ref="BA84:BA91" si="225">IF(F84&lt;H84,1,0)</f>
        <v>1</v>
      </c>
      <c r="BB84" s="3">
        <f t="shared" ref="BB84:BB91" si="226">IF(F84&lt;I84,1,0)</f>
        <v>1</v>
      </c>
      <c r="BC84" s="3">
        <f t="shared" ref="BC84:BC91" si="227">IF(G84&lt;F84,1,0)</f>
        <v>1</v>
      </c>
      <c r="BD84" s="3">
        <f t="shared" ref="BD84:BD91" si="228">IF(G84&lt;H84,1,0)</f>
        <v>1</v>
      </c>
      <c r="BE84" s="3">
        <f t="shared" ref="BE84:BE91" si="229">IF(G84&lt;I84,1,0)</f>
        <v>1</v>
      </c>
      <c r="BF84" s="3">
        <f t="shared" ref="BF84:BF91" si="230">IF(H84&lt;F84,1,0)</f>
        <v>0</v>
      </c>
      <c r="BG84" s="3">
        <f t="shared" ref="BG84:BG91" si="231">IF(H84&lt;G84,1,0)</f>
        <v>0</v>
      </c>
      <c r="BH84" s="3">
        <f t="shared" ref="BH84:BH91" si="232">IF(H84&lt;I84,1,0)</f>
        <v>0</v>
      </c>
      <c r="BI84" s="3">
        <f t="shared" ref="BI84:BI91" si="233">IF(I84&lt;F84,1,0)</f>
        <v>0</v>
      </c>
      <c r="BJ84" s="3">
        <f t="shared" ref="BJ84:BJ91" si="234">IF(I84&lt;G84,1,0)</f>
        <v>0</v>
      </c>
      <c r="BK84" s="3">
        <f t="shared" ref="BK84:BK91" si="235">IF(I84&lt;H84,1,0)</f>
        <v>1</v>
      </c>
      <c r="BM84" s="15" t="str">
        <f t="shared" si="201"/>
        <v>Scott</v>
      </c>
      <c r="BN84" s="3">
        <f t="shared" si="168"/>
        <v>0</v>
      </c>
      <c r="BO84" s="3">
        <f t="shared" si="169"/>
        <v>1</v>
      </c>
      <c r="BP84" s="3">
        <f t="shared" si="170"/>
        <v>0</v>
      </c>
      <c r="BQ84" s="3">
        <f t="shared" si="171"/>
        <v>0</v>
      </c>
      <c r="BS84" s="3">
        <f t="shared" si="148"/>
        <v>0</v>
      </c>
      <c r="BT84" s="3">
        <f t="shared" si="202"/>
        <v>0</v>
      </c>
      <c r="BU84" s="3">
        <f t="shared" si="203"/>
        <v>1</v>
      </c>
      <c r="BV84" s="3">
        <f t="shared" si="204"/>
        <v>0</v>
      </c>
      <c r="BX84" s="3">
        <f t="shared" si="205"/>
        <v>1</v>
      </c>
      <c r="BY84" s="3">
        <f t="shared" si="149"/>
        <v>4</v>
      </c>
      <c r="BZ84" s="3">
        <f t="shared" si="206"/>
        <v>3</v>
      </c>
      <c r="CA84" s="3">
        <f t="shared" si="207"/>
        <v>6</v>
      </c>
      <c r="CB84" s="3">
        <f t="shared" si="208"/>
        <v>5</v>
      </c>
      <c r="CD84" s="3">
        <f t="shared" si="209"/>
        <v>0</v>
      </c>
      <c r="CE84" s="3" t="str">
        <f t="shared" si="150"/>
        <v>N/A</v>
      </c>
      <c r="CF84" s="3" t="str">
        <f t="shared" si="210"/>
        <v>N/A</v>
      </c>
      <c r="CG84" s="3" t="str">
        <f t="shared" si="211"/>
        <v>N/A</v>
      </c>
      <c r="CH84" s="3" t="str">
        <f t="shared" si="212"/>
        <v>N/A</v>
      </c>
      <c r="CJ84" s="3">
        <f t="shared" si="172"/>
        <v>0</v>
      </c>
      <c r="CK84" s="3" t="str">
        <f t="shared" si="151"/>
        <v>N/A</v>
      </c>
      <c r="CL84" s="3" t="str">
        <f t="shared" si="213"/>
        <v>N/A</v>
      </c>
      <c r="CM84" s="3" t="str">
        <f t="shared" si="214"/>
        <v>N/A</v>
      </c>
      <c r="CN84" s="3" t="str">
        <f t="shared" si="215"/>
        <v>N/A</v>
      </c>
      <c r="CP84" s="3">
        <v>2</v>
      </c>
      <c r="CQ84" s="3">
        <v>2</v>
      </c>
      <c r="CR84" s="3">
        <v>2</v>
      </c>
      <c r="CS84" s="3">
        <v>1</v>
      </c>
      <c r="CU84" s="3">
        <f t="shared" si="216"/>
        <v>0</v>
      </c>
      <c r="CV84" s="3">
        <f t="shared" si="217"/>
        <v>1</v>
      </c>
      <c r="CW84" s="3">
        <f t="shared" si="218"/>
        <v>0</v>
      </c>
      <c r="CX84" s="3">
        <f t="shared" si="219"/>
        <v>0</v>
      </c>
      <c r="CZ84" s="3">
        <v>0</v>
      </c>
      <c r="DA84" s="3">
        <v>0</v>
      </c>
      <c r="DB84" s="3">
        <v>0</v>
      </c>
      <c r="DC84" s="3">
        <v>0</v>
      </c>
    </row>
    <row r="85" spans="1:107">
      <c r="A85" s="3" t="s">
        <v>438</v>
      </c>
      <c r="B85" s="3">
        <v>12</v>
      </c>
      <c r="C85" s="3">
        <v>490</v>
      </c>
      <c r="D85" s="3">
        <v>5</v>
      </c>
      <c r="E85" s="3">
        <v>8</v>
      </c>
      <c r="F85" s="3">
        <v>6</v>
      </c>
      <c r="G85" s="3">
        <v>6</v>
      </c>
      <c r="H85" s="3">
        <v>6</v>
      </c>
      <c r="I85" s="3">
        <v>8</v>
      </c>
      <c r="J85" s="3">
        <v>1</v>
      </c>
      <c r="L85" s="3">
        <f t="shared" si="220"/>
        <v>0</v>
      </c>
      <c r="M85" s="3">
        <f t="shared" si="221"/>
        <v>0</v>
      </c>
      <c r="N85" s="3">
        <f t="shared" si="222"/>
        <v>0</v>
      </c>
      <c r="O85" s="3">
        <f t="shared" si="223"/>
        <v>0</v>
      </c>
      <c r="Q85" s="3">
        <f t="shared" ref="Q85:Q91" si="236">IF(F85&lt;$D85,1,0)</f>
        <v>0</v>
      </c>
      <c r="R85" s="3">
        <f t="shared" ref="R85:R91" si="237">IF(G85&lt;$D85,1,0)</f>
        <v>0</v>
      </c>
      <c r="S85" s="3">
        <f t="shared" ref="S85:S91" si="238">IF(H85&lt;$D85,1,0)</f>
        <v>0</v>
      </c>
      <c r="T85" s="3">
        <f t="shared" ref="T85:T91" si="239">IF(I85&lt;$D85,1,0)</f>
        <v>0</v>
      </c>
      <c r="V85" s="3">
        <f t="shared" ref="V85:V91" si="240">IF(F85-1=$D85,1,0)</f>
        <v>1</v>
      </c>
      <c r="W85" s="3">
        <f t="shared" ref="W85:W91" si="241">IF(G85-1=$D85,1,0)</f>
        <v>1</v>
      </c>
      <c r="X85" s="3">
        <f t="shared" ref="X85:X91" si="242">IF(H85-1=$D85,1,0)</f>
        <v>1</v>
      </c>
      <c r="Y85" s="3">
        <f t="shared" ref="Y85:Y91" si="243">IF(I85-1=$D85,1,0)</f>
        <v>0</v>
      </c>
      <c r="AA85" s="3">
        <f t="shared" ref="AA85:AA91" si="244">IF(F85-2=$D85,1,0)</f>
        <v>0</v>
      </c>
      <c r="AB85" s="3">
        <f t="shared" ref="AB85:AB91" si="245">IF(G85-2=$D85,1,0)</f>
        <v>0</v>
      </c>
      <c r="AC85" s="3">
        <f t="shared" ref="AC85:AC91" si="246">IF(H85-2=$D85,1,0)</f>
        <v>0</v>
      </c>
      <c r="AD85" s="3">
        <f t="shared" ref="AD85:AD91" si="247">IF(I85-2=$D85,1,0)</f>
        <v>0</v>
      </c>
      <c r="AF85" s="3">
        <f t="shared" ref="AF85:AF91" si="248">IF(F85-3=$D85,1,0)</f>
        <v>0</v>
      </c>
      <c r="AG85" s="3">
        <f t="shared" ref="AG85:AG91" si="249">IF(G85-3=$D85,1,0)</f>
        <v>0</v>
      </c>
      <c r="AH85" s="3">
        <f t="shared" ref="AH85:AH91" si="250">IF(H85-3=$D85,1,0)</f>
        <v>0</v>
      </c>
      <c r="AI85" s="3">
        <f t="shared" ref="AI85:AI91" si="251">IF(I85-3=$D85,1,0)</f>
        <v>1</v>
      </c>
      <c r="AK85" s="3">
        <f t="shared" ref="AK85:AK91" si="252">IF(F85-4=$D85,1,0)</f>
        <v>0</v>
      </c>
      <c r="AL85" s="3">
        <f t="shared" ref="AL85:AL91" si="253">IF(G85-4=$D85,1,0)</f>
        <v>0</v>
      </c>
      <c r="AM85" s="3">
        <f t="shared" ref="AM85:AM91" si="254">IF(H85-4=$D85,1,0)</f>
        <v>0</v>
      </c>
      <c r="AN85" s="3">
        <f t="shared" ref="AN85:AN91" si="255">IF(I85-4=$D85,1,0)</f>
        <v>0</v>
      </c>
      <c r="AP85" s="3">
        <f t="shared" ref="AP85:AP91" si="256">IF(F85-5=$D85,1,0)</f>
        <v>0</v>
      </c>
      <c r="AQ85" s="3">
        <f t="shared" ref="AQ85:AQ91" si="257">IF(G85-5=$D85,1,0)</f>
        <v>0</v>
      </c>
      <c r="AR85" s="3">
        <f t="shared" ref="AR85:AR91" si="258">IF(H85-5=$D85,1,0)</f>
        <v>0</v>
      </c>
      <c r="AS85" s="3">
        <f t="shared" ref="AS85:AS91" si="259">IF(I85-5=$D85,1,0)</f>
        <v>0</v>
      </c>
      <c r="AU85" s="3">
        <f t="shared" ref="AU85:AU91" si="260">IF(F85-6=$D85,1,0)</f>
        <v>0</v>
      </c>
      <c r="AV85" s="3">
        <f t="shared" ref="AV85:AV91" si="261">IF(G85-6=$D85,1,0)</f>
        <v>0</v>
      </c>
      <c r="AW85" s="3">
        <f t="shared" ref="AW85:AW91" si="262">IF(H85-6=$D85,1,0)</f>
        <v>0</v>
      </c>
      <c r="AX85" s="3">
        <f t="shared" ref="AX85:AX91" si="263">IF(I85-6=$D85,1,0)</f>
        <v>0</v>
      </c>
      <c r="AZ85" s="3">
        <f t="shared" si="224"/>
        <v>0</v>
      </c>
      <c r="BA85" s="3">
        <f t="shared" si="225"/>
        <v>0</v>
      </c>
      <c r="BB85" s="3">
        <f t="shared" si="226"/>
        <v>1</v>
      </c>
      <c r="BC85" s="3">
        <f t="shared" si="227"/>
        <v>0</v>
      </c>
      <c r="BD85" s="3">
        <f t="shared" si="228"/>
        <v>0</v>
      </c>
      <c r="BE85" s="3">
        <f t="shared" si="229"/>
        <v>1</v>
      </c>
      <c r="BF85" s="3">
        <f t="shared" si="230"/>
        <v>0</v>
      </c>
      <c r="BG85" s="3">
        <f t="shared" si="231"/>
        <v>0</v>
      </c>
      <c r="BH85" s="3">
        <f t="shared" si="232"/>
        <v>1</v>
      </c>
      <c r="BI85" s="3">
        <f t="shared" si="233"/>
        <v>0</v>
      </c>
      <c r="BJ85" s="3">
        <f t="shared" si="234"/>
        <v>0</v>
      </c>
      <c r="BK85" s="3">
        <f t="shared" si="235"/>
        <v>0</v>
      </c>
      <c r="BM85" s="15">
        <f t="shared" si="201"/>
        <v>0</v>
      </c>
      <c r="BN85" s="3">
        <f t="shared" si="168"/>
        <v>0</v>
      </c>
      <c r="BO85" s="3">
        <f t="shared" si="169"/>
        <v>0</v>
      </c>
      <c r="BP85" s="3">
        <f t="shared" si="170"/>
        <v>0</v>
      </c>
      <c r="BQ85" s="3">
        <f t="shared" si="171"/>
        <v>0</v>
      </c>
      <c r="BS85" s="3">
        <f t="shared" ref="BS85:BS91" si="264">IF(F85&gt;=($D85*2),1,0)</f>
        <v>0</v>
      </c>
      <c r="BT85" s="3">
        <f t="shared" ref="BT85:BT91" si="265">IF(G85&gt;=($D85*2),1,0)</f>
        <v>0</v>
      </c>
      <c r="BU85" s="3">
        <f t="shared" ref="BU85:BU91" si="266">IF(H85&gt;=($D85*2),1,0)</f>
        <v>0</v>
      </c>
      <c r="BV85" s="3">
        <f t="shared" ref="BV85:BV91" si="267">IF(I85&gt;=($D85*2),1,0)</f>
        <v>0</v>
      </c>
      <c r="BX85" s="3">
        <f t="shared" si="205"/>
        <v>0</v>
      </c>
      <c r="BY85" s="3" t="str">
        <f t="shared" ref="BY85:BY91" si="268">IF($D85=3,F85,"N/A")</f>
        <v>N/A</v>
      </c>
      <c r="BZ85" s="3" t="str">
        <f t="shared" ref="BZ85:BZ91" si="269">IF($D85=3,G85,"N/A")</f>
        <v>N/A</v>
      </c>
      <c r="CA85" s="3" t="str">
        <f t="shared" ref="CA85:CA91" si="270">IF($D85=3,H85,"N/A")</f>
        <v>N/A</v>
      </c>
      <c r="CB85" s="3" t="str">
        <f t="shared" ref="CB85:CB91" si="271">IF($D85=3,I85,"N/A")</f>
        <v>N/A</v>
      </c>
      <c r="CD85" s="3">
        <f t="shared" si="209"/>
        <v>0</v>
      </c>
      <c r="CE85" s="3" t="str">
        <f t="shared" ref="CE85:CE91" si="272">IF($D85=4,F85,"N/A")</f>
        <v>N/A</v>
      </c>
      <c r="CF85" s="3" t="str">
        <f t="shared" ref="CF85:CF91" si="273">IF($D85=4,G85,"N/A")</f>
        <v>N/A</v>
      </c>
      <c r="CG85" s="3" t="str">
        <f t="shared" ref="CG85:CG91" si="274">IF($D85=4,H85,"N/A")</f>
        <v>N/A</v>
      </c>
      <c r="CH85" s="3" t="str">
        <f t="shared" ref="CH85:CH91" si="275">IF($D85=4,I85,"N/A")</f>
        <v>N/A</v>
      </c>
      <c r="CJ85" s="3">
        <f t="shared" si="172"/>
        <v>1</v>
      </c>
      <c r="CK85" s="3">
        <f t="shared" ref="CK85:CK91" si="276">IF($D85=5,F85,"N/A")</f>
        <v>6</v>
      </c>
      <c r="CL85" s="3">
        <f t="shared" ref="CL85:CL91" si="277">IF($D85=5,G85,"N/A")</f>
        <v>6</v>
      </c>
      <c r="CM85" s="3">
        <f t="shared" ref="CM85:CM91" si="278">IF($D85=5,H85,"N/A")</f>
        <v>6</v>
      </c>
      <c r="CN85" s="3">
        <f t="shared" ref="CN85:CN91" si="279">IF($D85=5,I85,"N/A")</f>
        <v>8</v>
      </c>
      <c r="CP85" s="3">
        <v>1</v>
      </c>
      <c r="CQ85" s="3">
        <v>4</v>
      </c>
      <c r="CR85" s="3">
        <v>1</v>
      </c>
      <c r="CS85" s="3">
        <v>2</v>
      </c>
      <c r="CU85" s="3">
        <f t="shared" si="216"/>
        <v>0</v>
      </c>
      <c r="CV85" s="3">
        <f t="shared" si="217"/>
        <v>1</v>
      </c>
      <c r="CW85" s="3">
        <f t="shared" si="218"/>
        <v>0</v>
      </c>
      <c r="CX85" s="3">
        <f t="shared" si="219"/>
        <v>0</v>
      </c>
      <c r="CZ85" s="3">
        <v>0</v>
      </c>
      <c r="DA85" s="3">
        <v>1</v>
      </c>
      <c r="DB85" s="3">
        <v>0</v>
      </c>
      <c r="DC85" s="3">
        <v>0</v>
      </c>
    </row>
    <row r="86" spans="1:107">
      <c r="A86" s="3" t="s">
        <v>438</v>
      </c>
      <c r="B86" s="3">
        <v>13</v>
      </c>
      <c r="C86" s="3">
        <v>301</v>
      </c>
      <c r="D86" s="3">
        <v>4</v>
      </c>
      <c r="E86" s="3">
        <v>14</v>
      </c>
      <c r="F86" s="3">
        <v>6</v>
      </c>
      <c r="G86" s="3">
        <v>3</v>
      </c>
      <c r="H86" s="3">
        <v>5</v>
      </c>
      <c r="I86" s="3">
        <v>6</v>
      </c>
      <c r="J86" s="3">
        <v>1</v>
      </c>
      <c r="L86" s="3">
        <f t="shared" si="220"/>
        <v>0</v>
      </c>
      <c r="M86" s="3">
        <f t="shared" si="221"/>
        <v>0</v>
      </c>
      <c r="N86" s="3">
        <f t="shared" si="222"/>
        <v>0</v>
      </c>
      <c r="O86" s="3">
        <f t="shared" si="223"/>
        <v>0</v>
      </c>
      <c r="Q86" s="3">
        <f t="shared" si="236"/>
        <v>0</v>
      </c>
      <c r="R86" s="3">
        <f t="shared" si="237"/>
        <v>1</v>
      </c>
      <c r="S86" s="3">
        <f t="shared" si="238"/>
        <v>0</v>
      </c>
      <c r="T86" s="3">
        <f t="shared" si="239"/>
        <v>0</v>
      </c>
      <c r="V86" s="3">
        <f t="shared" si="240"/>
        <v>0</v>
      </c>
      <c r="W86" s="3">
        <f t="shared" si="241"/>
        <v>0</v>
      </c>
      <c r="X86" s="3">
        <f t="shared" si="242"/>
        <v>1</v>
      </c>
      <c r="Y86" s="3">
        <f t="shared" si="243"/>
        <v>0</v>
      </c>
      <c r="AA86" s="3">
        <f t="shared" si="244"/>
        <v>1</v>
      </c>
      <c r="AB86" s="3">
        <f t="shared" si="245"/>
        <v>0</v>
      </c>
      <c r="AC86" s="3">
        <f t="shared" si="246"/>
        <v>0</v>
      </c>
      <c r="AD86" s="3">
        <f t="shared" si="247"/>
        <v>1</v>
      </c>
      <c r="AF86" s="3">
        <f t="shared" si="248"/>
        <v>0</v>
      </c>
      <c r="AG86" s="3">
        <f t="shared" si="249"/>
        <v>0</v>
      </c>
      <c r="AH86" s="3">
        <f t="shared" si="250"/>
        <v>0</v>
      </c>
      <c r="AI86" s="3">
        <f t="shared" si="251"/>
        <v>0</v>
      </c>
      <c r="AK86" s="3">
        <f t="shared" si="252"/>
        <v>0</v>
      </c>
      <c r="AL86" s="3">
        <f t="shared" si="253"/>
        <v>0</v>
      </c>
      <c r="AM86" s="3">
        <f t="shared" si="254"/>
        <v>0</v>
      </c>
      <c r="AN86" s="3">
        <f t="shared" si="255"/>
        <v>0</v>
      </c>
      <c r="AP86" s="3">
        <f t="shared" si="256"/>
        <v>0</v>
      </c>
      <c r="AQ86" s="3">
        <f t="shared" si="257"/>
        <v>0</v>
      </c>
      <c r="AR86" s="3">
        <f t="shared" si="258"/>
        <v>0</v>
      </c>
      <c r="AS86" s="3">
        <f t="shared" si="259"/>
        <v>0</v>
      </c>
      <c r="AU86" s="3">
        <f t="shared" si="260"/>
        <v>0</v>
      </c>
      <c r="AV86" s="3">
        <f t="shared" si="261"/>
        <v>0</v>
      </c>
      <c r="AW86" s="3">
        <f t="shared" si="262"/>
        <v>0</v>
      </c>
      <c r="AX86" s="3">
        <f t="shared" si="263"/>
        <v>0</v>
      </c>
      <c r="AZ86" s="3">
        <f t="shared" si="224"/>
        <v>0</v>
      </c>
      <c r="BA86" s="3">
        <f t="shared" si="225"/>
        <v>0</v>
      </c>
      <c r="BB86" s="3">
        <f t="shared" si="226"/>
        <v>0</v>
      </c>
      <c r="BC86" s="3">
        <f t="shared" si="227"/>
        <v>1</v>
      </c>
      <c r="BD86" s="3">
        <f t="shared" si="228"/>
        <v>1</v>
      </c>
      <c r="BE86" s="3">
        <f t="shared" si="229"/>
        <v>1</v>
      </c>
      <c r="BF86" s="3">
        <f t="shared" si="230"/>
        <v>1</v>
      </c>
      <c r="BG86" s="3">
        <f t="shared" si="231"/>
        <v>0</v>
      </c>
      <c r="BH86" s="3">
        <f t="shared" si="232"/>
        <v>1</v>
      </c>
      <c r="BI86" s="3">
        <f t="shared" si="233"/>
        <v>0</v>
      </c>
      <c r="BJ86" s="3">
        <f t="shared" si="234"/>
        <v>0</v>
      </c>
      <c r="BK86" s="3">
        <f t="shared" si="235"/>
        <v>0</v>
      </c>
      <c r="BM86" s="15" t="str">
        <f t="shared" si="201"/>
        <v>Scott</v>
      </c>
      <c r="BN86" s="3">
        <f t="shared" si="168"/>
        <v>0</v>
      </c>
      <c r="BO86" s="3">
        <f t="shared" si="169"/>
        <v>1</v>
      </c>
      <c r="BP86" s="3">
        <f t="shared" si="170"/>
        <v>0</v>
      </c>
      <c r="BQ86" s="3">
        <f t="shared" si="171"/>
        <v>0</v>
      </c>
      <c r="BS86" s="3">
        <f t="shared" si="264"/>
        <v>0</v>
      </c>
      <c r="BT86" s="3">
        <f t="shared" si="265"/>
        <v>0</v>
      </c>
      <c r="BU86" s="3">
        <f t="shared" si="266"/>
        <v>0</v>
      </c>
      <c r="BV86" s="3">
        <f t="shared" si="267"/>
        <v>0</v>
      </c>
      <c r="BX86" s="3">
        <f t="shared" si="205"/>
        <v>0</v>
      </c>
      <c r="BY86" s="3" t="str">
        <f t="shared" si="268"/>
        <v>N/A</v>
      </c>
      <c r="BZ86" s="3" t="str">
        <f t="shared" si="269"/>
        <v>N/A</v>
      </c>
      <c r="CA86" s="3" t="str">
        <f t="shared" si="270"/>
        <v>N/A</v>
      </c>
      <c r="CB86" s="3" t="str">
        <f t="shared" si="271"/>
        <v>N/A</v>
      </c>
      <c r="CD86" s="3">
        <f t="shared" si="209"/>
        <v>1</v>
      </c>
      <c r="CE86" s="3">
        <f t="shared" si="272"/>
        <v>6</v>
      </c>
      <c r="CF86" s="3">
        <f t="shared" si="273"/>
        <v>3</v>
      </c>
      <c r="CG86" s="3">
        <f t="shared" si="274"/>
        <v>5</v>
      </c>
      <c r="CH86" s="3">
        <f t="shared" si="275"/>
        <v>6</v>
      </c>
      <c r="CJ86" s="3">
        <f t="shared" si="172"/>
        <v>0</v>
      </c>
      <c r="CK86" s="3" t="str">
        <f t="shared" si="276"/>
        <v>N/A</v>
      </c>
      <c r="CL86" s="3" t="str">
        <f t="shared" si="277"/>
        <v>N/A</v>
      </c>
      <c r="CM86" s="3" t="str">
        <f t="shared" si="278"/>
        <v>N/A</v>
      </c>
      <c r="CN86" s="3" t="str">
        <f t="shared" si="279"/>
        <v>N/A</v>
      </c>
      <c r="CP86" s="3">
        <v>2</v>
      </c>
      <c r="CQ86" s="3">
        <v>1</v>
      </c>
      <c r="CR86" s="3">
        <v>2</v>
      </c>
      <c r="CS86" s="3">
        <v>3</v>
      </c>
      <c r="CU86" s="3">
        <f t="shared" si="216"/>
        <v>0</v>
      </c>
      <c r="CV86" s="3">
        <f t="shared" si="217"/>
        <v>1</v>
      </c>
      <c r="CW86" s="3">
        <f t="shared" si="218"/>
        <v>0</v>
      </c>
      <c r="CX86" s="3">
        <f t="shared" si="219"/>
        <v>0</v>
      </c>
      <c r="CZ86" s="3">
        <v>1</v>
      </c>
      <c r="DA86" s="3">
        <v>0</v>
      </c>
      <c r="DB86" s="3">
        <v>0</v>
      </c>
      <c r="DC86" s="3">
        <v>1</v>
      </c>
    </row>
    <row r="87" spans="1:107">
      <c r="A87" s="3" t="s">
        <v>438</v>
      </c>
      <c r="B87" s="3">
        <v>14</v>
      </c>
      <c r="C87" s="3">
        <v>367</v>
      </c>
      <c r="D87" s="3">
        <v>4</v>
      </c>
      <c r="E87" s="3">
        <v>4</v>
      </c>
      <c r="F87" s="3">
        <v>5</v>
      </c>
      <c r="G87" s="3">
        <v>6</v>
      </c>
      <c r="H87" s="3">
        <v>6</v>
      </c>
      <c r="I87" s="3">
        <v>6</v>
      </c>
      <c r="J87" s="3">
        <v>1</v>
      </c>
      <c r="L87" s="3">
        <f t="shared" si="220"/>
        <v>0</v>
      </c>
      <c r="M87" s="3">
        <f t="shared" si="221"/>
        <v>0</v>
      </c>
      <c r="N87" s="3">
        <f t="shared" si="222"/>
        <v>0</v>
      </c>
      <c r="O87" s="3">
        <f t="shared" si="223"/>
        <v>0</v>
      </c>
      <c r="Q87" s="3">
        <f t="shared" si="236"/>
        <v>0</v>
      </c>
      <c r="R87" s="3">
        <f t="shared" si="237"/>
        <v>0</v>
      </c>
      <c r="S87" s="3">
        <f t="shared" si="238"/>
        <v>0</v>
      </c>
      <c r="T87" s="3">
        <f t="shared" si="239"/>
        <v>0</v>
      </c>
      <c r="V87" s="3">
        <f t="shared" si="240"/>
        <v>1</v>
      </c>
      <c r="W87" s="3">
        <f t="shared" si="241"/>
        <v>0</v>
      </c>
      <c r="X87" s="3">
        <f t="shared" si="242"/>
        <v>0</v>
      </c>
      <c r="Y87" s="3">
        <f t="shared" si="243"/>
        <v>0</v>
      </c>
      <c r="AA87" s="3">
        <f t="shared" si="244"/>
        <v>0</v>
      </c>
      <c r="AB87" s="3">
        <f t="shared" si="245"/>
        <v>1</v>
      </c>
      <c r="AC87" s="3">
        <f t="shared" si="246"/>
        <v>1</v>
      </c>
      <c r="AD87" s="3">
        <f t="shared" si="247"/>
        <v>1</v>
      </c>
      <c r="AF87" s="3">
        <f t="shared" si="248"/>
        <v>0</v>
      </c>
      <c r="AG87" s="3">
        <f t="shared" si="249"/>
        <v>0</v>
      </c>
      <c r="AH87" s="3">
        <f t="shared" si="250"/>
        <v>0</v>
      </c>
      <c r="AI87" s="3">
        <f t="shared" si="251"/>
        <v>0</v>
      </c>
      <c r="AK87" s="3">
        <f t="shared" si="252"/>
        <v>0</v>
      </c>
      <c r="AL87" s="3">
        <f t="shared" si="253"/>
        <v>0</v>
      </c>
      <c r="AM87" s="3">
        <f t="shared" si="254"/>
        <v>0</v>
      </c>
      <c r="AN87" s="3">
        <f t="shared" si="255"/>
        <v>0</v>
      </c>
      <c r="AP87" s="3">
        <f t="shared" si="256"/>
        <v>0</v>
      </c>
      <c r="AQ87" s="3">
        <f t="shared" si="257"/>
        <v>0</v>
      </c>
      <c r="AR87" s="3">
        <f t="shared" si="258"/>
        <v>0</v>
      </c>
      <c r="AS87" s="3">
        <f t="shared" si="259"/>
        <v>0</v>
      </c>
      <c r="AU87" s="3">
        <f t="shared" si="260"/>
        <v>0</v>
      </c>
      <c r="AV87" s="3">
        <f t="shared" si="261"/>
        <v>0</v>
      </c>
      <c r="AW87" s="3">
        <f t="shared" si="262"/>
        <v>0</v>
      </c>
      <c r="AX87" s="3">
        <f t="shared" si="263"/>
        <v>0</v>
      </c>
      <c r="AZ87" s="3">
        <f t="shared" si="224"/>
        <v>1</v>
      </c>
      <c r="BA87" s="3">
        <f t="shared" si="225"/>
        <v>1</v>
      </c>
      <c r="BB87" s="3">
        <f t="shared" si="226"/>
        <v>1</v>
      </c>
      <c r="BC87" s="3">
        <f t="shared" si="227"/>
        <v>0</v>
      </c>
      <c r="BD87" s="3">
        <f t="shared" si="228"/>
        <v>0</v>
      </c>
      <c r="BE87" s="3">
        <f t="shared" si="229"/>
        <v>0</v>
      </c>
      <c r="BF87" s="3">
        <f t="shared" si="230"/>
        <v>0</v>
      </c>
      <c r="BG87" s="3">
        <f t="shared" si="231"/>
        <v>0</v>
      </c>
      <c r="BH87" s="3">
        <f t="shared" si="232"/>
        <v>0</v>
      </c>
      <c r="BI87" s="3">
        <f t="shared" si="233"/>
        <v>0</v>
      </c>
      <c r="BJ87" s="3">
        <f t="shared" si="234"/>
        <v>0</v>
      </c>
      <c r="BK87" s="3">
        <f t="shared" si="235"/>
        <v>0</v>
      </c>
      <c r="BM87" s="15" t="str">
        <f t="shared" si="201"/>
        <v>Paul</v>
      </c>
      <c r="BN87" s="3">
        <f t="shared" si="168"/>
        <v>1</v>
      </c>
      <c r="BO87" s="3">
        <f t="shared" si="169"/>
        <v>0</v>
      </c>
      <c r="BP87" s="3">
        <f t="shared" si="170"/>
        <v>0</v>
      </c>
      <c r="BQ87" s="3">
        <f t="shared" si="171"/>
        <v>0</v>
      </c>
      <c r="BS87" s="3">
        <f t="shared" si="264"/>
        <v>0</v>
      </c>
      <c r="BT87" s="3">
        <f t="shared" si="265"/>
        <v>0</v>
      </c>
      <c r="BU87" s="3">
        <f t="shared" si="266"/>
        <v>0</v>
      </c>
      <c r="BV87" s="3">
        <f t="shared" si="267"/>
        <v>0</v>
      </c>
      <c r="BX87" s="3">
        <f t="shared" si="205"/>
        <v>0</v>
      </c>
      <c r="BY87" s="3" t="str">
        <f t="shared" si="268"/>
        <v>N/A</v>
      </c>
      <c r="BZ87" s="3" t="str">
        <f t="shared" si="269"/>
        <v>N/A</v>
      </c>
      <c r="CA87" s="3" t="str">
        <f t="shared" si="270"/>
        <v>N/A</v>
      </c>
      <c r="CB87" s="3" t="str">
        <f t="shared" si="271"/>
        <v>N/A</v>
      </c>
      <c r="CD87" s="3">
        <f t="shared" si="209"/>
        <v>1</v>
      </c>
      <c r="CE87" s="3">
        <f t="shared" si="272"/>
        <v>5</v>
      </c>
      <c r="CF87" s="3">
        <f t="shared" si="273"/>
        <v>6</v>
      </c>
      <c r="CG87" s="3">
        <f t="shared" si="274"/>
        <v>6</v>
      </c>
      <c r="CH87" s="3">
        <f t="shared" si="275"/>
        <v>6</v>
      </c>
      <c r="CJ87" s="3">
        <f t="shared" si="172"/>
        <v>0</v>
      </c>
      <c r="CK87" s="3" t="str">
        <f t="shared" si="276"/>
        <v>N/A</v>
      </c>
      <c r="CL87" s="3" t="str">
        <f t="shared" si="277"/>
        <v>N/A</v>
      </c>
      <c r="CM87" s="3" t="str">
        <f t="shared" si="278"/>
        <v>N/A</v>
      </c>
      <c r="CN87" s="3" t="str">
        <f t="shared" si="279"/>
        <v>N/A</v>
      </c>
      <c r="CP87" s="3">
        <v>2</v>
      </c>
      <c r="CQ87" s="3">
        <v>2</v>
      </c>
      <c r="CR87" s="3">
        <v>2</v>
      </c>
      <c r="CS87" s="3">
        <v>3</v>
      </c>
      <c r="CU87" s="3">
        <f t="shared" si="216"/>
        <v>0</v>
      </c>
      <c r="CV87" s="3">
        <f t="shared" si="217"/>
        <v>0</v>
      </c>
      <c r="CW87" s="3">
        <f t="shared" si="218"/>
        <v>0</v>
      </c>
      <c r="CX87" s="3">
        <f t="shared" si="219"/>
        <v>0</v>
      </c>
      <c r="CZ87" s="3">
        <v>1</v>
      </c>
      <c r="DA87" s="3">
        <v>0</v>
      </c>
      <c r="DB87" s="3">
        <v>0</v>
      </c>
      <c r="DC87" s="3">
        <v>0</v>
      </c>
    </row>
    <row r="88" spans="1:107">
      <c r="A88" s="3" t="s">
        <v>438</v>
      </c>
      <c r="B88" s="3">
        <v>15</v>
      </c>
      <c r="C88" s="3">
        <v>113</v>
      </c>
      <c r="D88" s="3">
        <v>3</v>
      </c>
      <c r="E88" s="3">
        <v>18</v>
      </c>
      <c r="F88" s="3">
        <v>4</v>
      </c>
      <c r="G88" s="3">
        <v>4</v>
      </c>
      <c r="H88" s="3">
        <v>3</v>
      </c>
      <c r="I88" s="3">
        <v>4</v>
      </c>
      <c r="J88" s="3">
        <v>1</v>
      </c>
      <c r="L88" s="3">
        <f t="shared" si="220"/>
        <v>0</v>
      </c>
      <c r="M88" s="3">
        <f t="shared" si="221"/>
        <v>0</v>
      </c>
      <c r="N88" s="3">
        <f t="shared" si="222"/>
        <v>1</v>
      </c>
      <c r="O88" s="3">
        <f t="shared" si="223"/>
        <v>0</v>
      </c>
      <c r="Q88" s="3">
        <f t="shared" si="236"/>
        <v>0</v>
      </c>
      <c r="R88" s="3">
        <f t="shared" si="237"/>
        <v>0</v>
      </c>
      <c r="S88" s="3">
        <f t="shared" si="238"/>
        <v>0</v>
      </c>
      <c r="T88" s="3">
        <f t="shared" si="239"/>
        <v>0</v>
      </c>
      <c r="V88" s="3">
        <f t="shared" si="240"/>
        <v>1</v>
      </c>
      <c r="W88" s="3">
        <f t="shared" si="241"/>
        <v>1</v>
      </c>
      <c r="X88" s="3">
        <f t="shared" si="242"/>
        <v>0</v>
      </c>
      <c r="Y88" s="3">
        <f t="shared" si="243"/>
        <v>1</v>
      </c>
      <c r="AA88" s="3">
        <f t="shared" si="244"/>
        <v>0</v>
      </c>
      <c r="AB88" s="3">
        <f t="shared" si="245"/>
        <v>0</v>
      </c>
      <c r="AC88" s="3">
        <f t="shared" si="246"/>
        <v>0</v>
      </c>
      <c r="AD88" s="3">
        <f t="shared" si="247"/>
        <v>0</v>
      </c>
      <c r="AF88" s="3">
        <f t="shared" si="248"/>
        <v>0</v>
      </c>
      <c r="AG88" s="3">
        <f t="shared" si="249"/>
        <v>0</v>
      </c>
      <c r="AH88" s="3">
        <f t="shared" si="250"/>
        <v>0</v>
      </c>
      <c r="AI88" s="3">
        <f t="shared" si="251"/>
        <v>0</v>
      </c>
      <c r="AK88" s="3">
        <f t="shared" si="252"/>
        <v>0</v>
      </c>
      <c r="AL88" s="3">
        <f t="shared" si="253"/>
        <v>0</v>
      </c>
      <c r="AM88" s="3">
        <f t="shared" si="254"/>
        <v>0</v>
      </c>
      <c r="AN88" s="3">
        <f t="shared" si="255"/>
        <v>0</v>
      </c>
      <c r="AP88" s="3">
        <f t="shared" si="256"/>
        <v>0</v>
      </c>
      <c r="AQ88" s="3">
        <f t="shared" si="257"/>
        <v>0</v>
      </c>
      <c r="AR88" s="3">
        <f t="shared" si="258"/>
        <v>0</v>
      </c>
      <c r="AS88" s="3">
        <f t="shared" si="259"/>
        <v>0</v>
      </c>
      <c r="AU88" s="3">
        <f t="shared" si="260"/>
        <v>0</v>
      </c>
      <c r="AV88" s="3">
        <f t="shared" si="261"/>
        <v>0</v>
      </c>
      <c r="AW88" s="3">
        <f t="shared" si="262"/>
        <v>0</v>
      </c>
      <c r="AX88" s="3">
        <f t="shared" si="263"/>
        <v>0</v>
      </c>
      <c r="AZ88" s="3">
        <f t="shared" si="224"/>
        <v>0</v>
      </c>
      <c r="BA88" s="3">
        <f t="shared" si="225"/>
        <v>0</v>
      </c>
      <c r="BB88" s="3">
        <f t="shared" si="226"/>
        <v>0</v>
      </c>
      <c r="BC88" s="3">
        <f t="shared" si="227"/>
        <v>0</v>
      </c>
      <c r="BD88" s="3">
        <f t="shared" si="228"/>
        <v>0</v>
      </c>
      <c r="BE88" s="3">
        <f t="shared" si="229"/>
        <v>0</v>
      </c>
      <c r="BF88" s="3">
        <f t="shared" si="230"/>
        <v>1</v>
      </c>
      <c r="BG88" s="3">
        <f t="shared" si="231"/>
        <v>1</v>
      </c>
      <c r="BH88" s="3">
        <f t="shared" si="232"/>
        <v>1</v>
      </c>
      <c r="BI88" s="3">
        <f t="shared" si="233"/>
        <v>0</v>
      </c>
      <c r="BJ88" s="3">
        <f t="shared" si="234"/>
        <v>0</v>
      </c>
      <c r="BK88" s="3">
        <f t="shared" si="235"/>
        <v>0</v>
      </c>
      <c r="BM88" s="15" t="str">
        <f t="shared" si="201"/>
        <v>Dan</v>
      </c>
      <c r="BN88" s="3">
        <f t="shared" si="168"/>
        <v>0</v>
      </c>
      <c r="BO88" s="3">
        <f t="shared" si="169"/>
        <v>0</v>
      </c>
      <c r="BP88" s="3">
        <f t="shared" si="170"/>
        <v>1</v>
      </c>
      <c r="BQ88" s="3">
        <f t="shared" si="171"/>
        <v>0</v>
      </c>
      <c r="BS88" s="3">
        <f t="shared" si="264"/>
        <v>0</v>
      </c>
      <c r="BT88" s="3">
        <f t="shared" si="265"/>
        <v>0</v>
      </c>
      <c r="BU88" s="3">
        <f t="shared" si="266"/>
        <v>0</v>
      </c>
      <c r="BV88" s="3">
        <f t="shared" si="267"/>
        <v>0</v>
      </c>
      <c r="BX88" s="3">
        <f t="shared" si="205"/>
        <v>1</v>
      </c>
      <c r="BY88" s="3">
        <f t="shared" si="268"/>
        <v>4</v>
      </c>
      <c r="BZ88" s="3">
        <f t="shared" si="269"/>
        <v>4</v>
      </c>
      <c r="CA88" s="3">
        <f t="shared" si="270"/>
        <v>3</v>
      </c>
      <c r="CB88" s="3">
        <f t="shared" si="271"/>
        <v>4</v>
      </c>
      <c r="CD88" s="3">
        <f t="shared" si="209"/>
        <v>0</v>
      </c>
      <c r="CE88" s="3" t="str">
        <f t="shared" si="272"/>
        <v>N/A</v>
      </c>
      <c r="CF88" s="3" t="str">
        <f t="shared" si="273"/>
        <v>N/A</v>
      </c>
      <c r="CG88" s="3" t="str">
        <f t="shared" si="274"/>
        <v>N/A</v>
      </c>
      <c r="CH88" s="3" t="str">
        <f t="shared" si="275"/>
        <v>N/A</v>
      </c>
      <c r="CJ88" s="3">
        <f t="shared" si="172"/>
        <v>0</v>
      </c>
      <c r="CK88" s="3" t="str">
        <f t="shared" si="276"/>
        <v>N/A</v>
      </c>
      <c r="CL88" s="3" t="str">
        <f t="shared" si="277"/>
        <v>N/A</v>
      </c>
      <c r="CM88" s="3" t="str">
        <f t="shared" si="278"/>
        <v>N/A</v>
      </c>
      <c r="CN88" s="3" t="str">
        <f t="shared" si="279"/>
        <v>N/A</v>
      </c>
      <c r="CP88" s="3">
        <v>2</v>
      </c>
      <c r="CQ88" s="3">
        <v>2</v>
      </c>
      <c r="CR88" s="3">
        <v>2</v>
      </c>
      <c r="CS88" s="3">
        <v>2</v>
      </c>
      <c r="CU88" s="3">
        <f t="shared" si="216"/>
        <v>0</v>
      </c>
      <c r="CV88" s="3">
        <f t="shared" si="217"/>
        <v>0</v>
      </c>
      <c r="CW88" s="3">
        <f t="shared" si="218"/>
        <v>1</v>
      </c>
      <c r="CX88" s="3">
        <f t="shared" si="219"/>
        <v>0</v>
      </c>
      <c r="CZ88" s="3">
        <v>0</v>
      </c>
      <c r="DA88" s="3">
        <v>0</v>
      </c>
      <c r="DB88" s="3">
        <v>0</v>
      </c>
      <c r="DC88" s="3">
        <v>0</v>
      </c>
    </row>
    <row r="89" spans="1:107">
      <c r="A89" s="3" t="s">
        <v>438</v>
      </c>
      <c r="B89" s="3">
        <v>16</v>
      </c>
      <c r="C89" s="3">
        <v>346</v>
      </c>
      <c r="D89" s="3">
        <v>4</v>
      </c>
      <c r="E89" s="3">
        <v>10</v>
      </c>
      <c r="F89" s="3">
        <v>5</v>
      </c>
      <c r="G89" s="3">
        <v>4</v>
      </c>
      <c r="H89" s="3">
        <v>5</v>
      </c>
      <c r="I89" s="3">
        <v>4</v>
      </c>
      <c r="J89" s="3">
        <v>1</v>
      </c>
      <c r="L89" s="3">
        <f t="shared" si="220"/>
        <v>0</v>
      </c>
      <c r="M89" s="3">
        <f t="shared" si="221"/>
        <v>1</v>
      </c>
      <c r="N89" s="3">
        <f t="shared" si="222"/>
        <v>0</v>
      </c>
      <c r="O89" s="3">
        <f t="shared" si="223"/>
        <v>1</v>
      </c>
      <c r="Q89" s="3">
        <f t="shared" si="236"/>
        <v>0</v>
      </c>
      <c r="R89" s="3">
        <f t="shared" si="237"/>
        <v>0</v>
      </c>
      <c r="S89" s="3">
        <f t="shared" si="238"/>
        <v>0</v>
      </c>
      <c r="T89" s="3">
        <f t="shared" si="239"/>
        <v>0</v>
      </c>
      <c r="V89" s="3">
        <f t="shared" si="240"/>
        <v>1</v>
      </c>
      <c r="W89" s="3">
        <f t="shared" si="241"/>
        <v>0</v>
      </c>
      <c r="X89" s="3">
        <f t="shared" si="242"/>
        <v>1</v>
      </c>
      <c r="Y89" s="3">
        <f t="shared" si="243"/>
        <v>0</v>
      </c>
      <c r="AA89" s="3">
        <f t="shared" si="244"/>
        <v>0</v>
      </c>
      <c r="AB89" s="3">
        <f t="shared" si="245"/>
        <v>0</v>
      </c>
      <c r="AC89" s="3">
        <f t="shared" si="246"/>
        <v>0</v>
      </c>
      <c r="AD89" s="3">
        <f t="shared" si="247"/>
        <v>0</v>
      </c>
      <c r="AF89" s="3">
        <f t="shared" si="248"/>
        <v>0</v>
      </c>
      <c r="AG89" s="3">
        <f t="shared" si="249"/>
        <v>0</v>
      </c>
      <c r="AH89" s="3">
        <f t="shared" si="250"/>
        <v>0</v>
      </c>
      <c r="AI89" s="3">
        <f t="shared" si="251"/>
        <v>0</v>
      </c>
      <c r="AK89" s="3">
        <f t="shared" si="252"/>
        <v>0</v>
      </c>
      <c r="AL89" s="3">
        <f t="shared" si="253"/>
        <v>0</v>
      </c>
      <c r="AM89" s="3">
        <f t="shared" si="254"/>
        <v>0</v>
      </c>
      <c r="AN89" s="3">
        <f t="shared" si="255"/>
        <v>0</v>
      </c>
      <c r="AP89" s="3">
        <f t="shared" si="256"/>
        <v>0</v>
      </c>
      <c r="AQ89" s="3">
        <f t="shared" si="257"/>
        <v>0</v>
      </c>
      <c r="AR89" s="3">
        <f t="shared" si="258"/>
        <v>0</v>
      </c>
      <c r="AS89" s="3">
        <f t="shared" si="259"/>
        <v>0</v>
      </c>
      <c r="AU89" s="3">
        <f t="shared" si="260"/>
        <v>0</v>
      </c>
      <c r="AV89" s="3">
        <f t="shared" si="261"/>
        <v>0</v>
      </c>
      <c r="AW89" s="3">
        <f t="shared" si="262"/>
        <v>0</v>
      </c>
      <c r="AX89" s="3">
        <f t="shared" si="263"/>
        <v>0</v>
      </c>
      <c r="AZ89" s="3">
        <f t="shared" si="224"/>
        <v>0</v>
      </c>
      <c r="BA89" s="3">
        <f t="shared" si="225"/>
        <v>0</v>
      </c>
      <c r="BB89" s="3">
        <f t="shared" si="226"/>
        <v>0</v>
      </c>
      <c r="BC89" s="3">
        <f t="shared" si="227"/>
        <v>1</v>
      </c>
      <c r="BD89" s="3">
        <f t="shared" si="228"/>
        <v>1</v>
      </c>
      <c r="BE89" s="3">
        <f t="shared" si="229"/>
        <v>0</v>
      </c>
      <c r="BF89" s="3">
        <f t="shared" si="230"/>
        <v>0</v>
      </c>
      <c r="BG89" s="3">
        <f t="shared" si="231"/>
        <v>0</v>
      </c>
      <c r="BH89" s="3">
        <f t="shared" si="232"/>
        <v>0</v>
      </c>
      <c r="BI89" s="3">
        <f t="shared" si="233"/>
        <v>1</v>
      </c>
      <c r="BJ89" s="3">
        <f t="shared" si="234"/>
        <v>0</v>
      </c>
      <c r="BK89" s="3">
        <f t="shared" si="235"/>
        <v>1</v>
      </c>
      <c r="BM89" s="15">
        <f t="shared" si="201"/>
        <v>0</v>
      </c>
      <c r="BN89" s="3">
        <f t="shared" si="168"/>
        <v>0</v>
      </c>
      <c r="BO89" s="3">
        <f t="shared" si="169"/>
        <v>0</v>
      </c>
      <c r="BP89" s="3">
        <f t="shared" si="170"/>
        <v>0</v>
      </c>
      <c r="BQ89" s="3">
        <f t="shared" si="171"/>
        <v>0</v>
      </c>
      <c r="BS89" s="3">
        <f t="shared" si="264"/>
        <v>0</v>
      </c>
      <c r="BT89" s="3">
        <f t="shared" si="265"/>
        <v>0</v>
      </c>
      <c r="BU89" s="3">
        <f t="shared" si="266"/>
        <v>0</v>
      </c>
      <c r="BV89" s="3">
        <f t="shared" si="267"/>
        <v>0</v>
      </c>
      <c r="BX89" s="3">
        <f t="shared" si="205"/>
        <v>0</v>
      </c>
      <c r="BY89" s="3" t="str">
        <f t="shared" si="268"/>
        <v>N/A</v>
      </c>
      <c r="BZ89" s="3" t="str">
        <f t="shared" si="269"/>
        <v>N/A</v>
      </c>
      <c r="CA89" s="3" t="str">
        <f t="shared" si="270"/>
        <v>N/A</v>
      </c>
      <c r="CB89" s="3" t="str">
        <f t="shared" si="271"/>
        <v>N/A</v>
      </c>
      <c r="CD89" s="3">
        <f t="shared" si="209"/>
        <v>1</v>
      </c>
      <c r="CE89" s="3">
        <f t="shared" si="272"/>
        <v>5</v>
      </c>
      <c r="CF89" s="3">
        <f t="shared" si="273"/>
        <v>4</v>
      </c>
      <c r="CG89" s="3">
        <f t="shared" si="274"/>
        <v>5</v>
      </c>
      <c r="CH89" s="3">
        <f t="shared" si="275"/>
        <v>4</v>
      </c>
      <c r="CJ89" s="3">
        <f t="shared" si="172"/>
        <v>0</v>
      </c>
      <c r="CK89" s="3" t="str">
        <f t="shared" si="276"/>
        <v>N/A</v>
      </c>
      <c r="CL89" s="3" t="str">
        <f t="shared" si="277"/>
        <v>N/A</v>
      </c>
      <c r="CM89" s="3" t="str">
        <f t="shared" si="278"/>
        <v>N/A</v>
      </c>
      <c r="CN89" s="3" t="str">
        <f t="shared" si="279"/>
        <v>N/A</v>
      </c>
      <c r="CP89" s="3">
        <v>1</v>
      </c>
      <c r="CQ89" s="3">
        <v>2</v>
      </c>
      <c r="CR89" s="3">
        <v>2</v>
      </c>
      <c r="CS89" s="3">
        <v>1</v>
      </c>
      <c r="CU89" s="3">
        <f t="shared" si="216"/>
        <v>0</v>
      </c>
      <c r="CV89" s="3">
        <f t="shared" si="217"/>
        <v>1</v>
      </c>
      <c r="CW89" s="3">
        <f t="shared" si="218"/>
        <v>0</v>
      </c>
      <c r="CX89" s="3">
        <f t="shared" si="219"/>
        <v>0</v>
      </c>
      <c r="CZ89" s="3">
        <v>0</v>
      </c>
      <c r="DA89" s="3">
        <v>1</v>
      </c>
      <c r="DB89" s="3">
        <v>1</v>
      </c>
      <c r="DC89" s="3">
        <v>1</v>
      </c>
    </row>
    <row r="90" spans="1:107">
      <c r="A90" s="3" t="s">
        <v>438</v>
      </c>
      <c r="B90" s="3">
        <v>17</v>
      </c>
      <c r="C90" s="3">
        <v>511</v>
      </c>
      <c r="D90" s="3">
        <v>5</v>
      </c>
      <c r="E90" s="3">
        <v>6</v>
      </c>
      <c r="F90" s="3">
        <v>6</v>
      </c>
      <c r="G90" s="3">
        <v>8</v>
      </c>
      <c r="H90" s="3">
        <v>6</v>
      </c>
      <c r="I90" s="3">
        <v>9</v>
      </c>
      <c r="J90" s="3">
        <v>1</v>
      </c>
      <c r="L90" s="3">
        <f t="shared" si="220"/>
        <v>0</v>
      </c>
      <c r="M90" s="3">
        <f t="shared" si="221"/>
        <v>0</v>
      </c>
      <c r="N90" s="3">
        <f t="shared" si="222"/>
        <v>0</v>
      </c>
      <c r="O90" s="3">
        <f t="shared" si="223"/>
        <v>0</v>
      </c>
      <c r="Q90" s="3">
        <f t="shared" si="236"/>
        <v>0</v>
      </c>
      <c r="R90" s="3">
        <f t="shared" si="237"/>
        <v>0</v>
      </c>
      <c r="S90" s="3">
        <f t="shared" si="238"/>
        <v>0</v>
      </c>
      <c r="T90" s="3">
        <f t="shared" si="239"/>
        <v>0</v>
      </c>
      <c r="V90" s="3">
        <f t="shared" si="240"/>
        <v>1</v>
      </c>
      <c r="W90" s="3">
        <f t="shared" si="241"/>
        <v>0</v>
      </c>
      <c r="X90" s="3">
        <f t="shared" si="242"/>
        <v>1</v>
      </c>
      <c r="Y90" s="3">
        <f t="shared" si="243"/>
        <v>0</v>
      </c>
      <c r="AA90" s="3">
        <f t="shared" si="244"/>
        <v>0</v>
      </c>
      <c r="AB90" s="3">
        <f t="shared" si="245"/>
        <v>0</v>
      </c>
      <c r="AC90" s="3">
        <f t="shared" si="246"/>
        <v>0</v>
      </c>
      <c r="AD90" s="3">
        <f t="shared" si="247"/>
        <v>0</v>
      </c>
      <c r="AF90" s="3">
        <f t="shared" si="248"/>
        <v>0</v>
      </c>
      <c r="AG90" s="3">
        <f t="shared" si="249"/>
        <v>1</v>
      </c>
      <c r="AH90" s="3">
        <f t="shared" si="250"/>
        <v>0</v>
      </c>
      <c r="AI90" s="3">
        <f t="shared" si="251"/>
        <v>0</v>
      </c>
      <c r="AK90" s="3">
        <f t="shared" si="252"/>
        <v>0</v>
      </c>
      <c r="AL90" s="3">
        <f t="shared" si="253"/>
        <v>0</v>
      </c>
      <c r="AM90" s="3">
        <f t="shared" si="254"/>
        <v>0</v>
      </c>
      <c r="AN90" s="3">
        <f t="shared" si="255"/>
        <v>1</v>
      </c>
      <c r="AP90" s="3">
        <f t="shared" si="256"/>
        <v>0</v>
      </c>
      <c r="AQ90" s="3">
        <f t="shared" si="257"/>
        <v>0</v>
      </c>
      <c r="AR90" s="3">
        <f t="shared" si="258"/>
        <v>0</v>
      </c>
      <c r="AS90" s="3">
        <f t="shared" si="259"/>
        <v>0</v>
      </c>
      <c r="AU90" s="3">
        <f t="shared" si="260"/>
        <v>0</v>
      </c>
      <c r="AV90" s="3">
        <f t="shared" si="261"/>
        <v>0</v>
      </c>
      <c r="AW90" s="3">
        <f t="shared" si="262"/>
        <v>0</v>
      </c>
      <c r="AX90" s="3">
        <f t="shared" si="263"/>
        <v>0</v>
      </c>
      <c r="AZ90" s="3">
        <f t="shared" si="224"/>
        <v>1</v>
      </c>
      <c r="BA90" s="3">
        <f t="shared" si="225"/>
        <v>0</v>
      </c>
      <c r="BB90" s="3">
        <f t="shared" si="226"/>
        <v>1</v>
      </c>
      <c r="BC90" s="3">
        <f t="shared" si="227"/>
        <v>0</v>
      </c>
      <c r="BD90" s="3">
        <f t="shared" si="228"/>
        <v>0</v>
      </c>
      <c r="BE90" s="3">
        <f t="shared" si="229"/>
        <v>1</v>
      </c>
      <c r="BF90" s="3">
        <f t="shared" si="230"/>
        <v>0</v>
      </c>
      <c r="BG90" s="3">
        <f t="shared" si="231"/>
        <v>1</v>
      </c>
      <c r="BH90" s="3">
        <f t="shared" si="232"/>
        <v>1</v>
      </c>
      <c r="BI90" s="3">
        <f t="shared" si="233"/>
        <v>0</v>
      </c>
      <c r="BJ90" s="3">
        <f t="shared" si="234"/>
        <v>0</v>
      </c>
      <c r="BK90" s="3">
        <f t="shared" si="235"/>
        <v>0</v>
      </c>
      <c r="BM90" s="15">
        <f t="shared" si="201"/>
        <v>0</v>
      </c>
      <c r="BN90" s="3">
        <f t="shared" si="168"/>
        <v>0</v>
      </c>
      <c r="BO90" s="3">
        <f t="shared" si="169"/>
        <v>0</v>
      </c>
      <c r="BP90" s="3">
        <f t="shared" si="170"/>
        <v>0</v>
      </c>
      <c r="BQ90" s="3">
        <f t="shared" si="171"/>
        <v>0</v>
      </c>
      <c r="BS90" s="3">
        <f t="shared" si="264"/>
        <v>0</v>
      </c>
      <c r="BT90" s="3">
        <f t="shared" si="265"/>
        <v>0</v>
      </c>
      <c r="BU90" s="3">
        <f t="shared" si="266"/>
        <v>0</v>
      </c>
      <c r="BV90" s="3">
        <f t="shared" si="267"/>
        <v>0</v>
      </c>
      <c r="BX90" s="3">
        <f t="shared" si="205"/>
        <v>0</v>
      </c>
      <c r="BY90" s="3" t="str">
        <f t="shared" si="268"/>
        <v>N/A</v>
      </c>
      <c r="BZ90" s="3" t="str">
        <f t="shared" si="269"/>
        <v>N/A</v>
      </c>
      <c r="CA90" s="3" t="str">
        <f t="shared" si="270"/>
        <v>N/A</v>
      </c>
      <c r="CB90" s="3" t="str">
        <f t="shared" si="271"/>
        <v>N/A</v>
      </c>
      <c r="CD90" s="3">
        <f t="shared" si="209"/>
        <v>0</v>
      </c>
      <c r="CE90" s="3" t="str">
        <f t="shared" si="272"/>
        <v>N/A</v>
      </c>
      <c r="CF90" s="3" t="str">
        <f t="shared" si="273"/>
        <v>N/A</v>
      </c>
      <c r="CG90" s="3" t="str">
        <f t="shared" si="274"/>
        <v>N/A</v>
      </c>
      <c r="CH90" s="3" t="str">
        <f t="shared" si="275"/>
        <v>N/A</v>
      </c>
      <c r="CJ90" s="3">
        <f t="shared" si="172"/>
        <v>1</v>
      </c>
      <c r="CK90" s="3">
        <f t="shared" si="276"/>
        <v>6</v>
      </c>
      <c r="CL90" s="3">
        <f t="shared" si="277"/>
        <v>8</v>
      </c>
      <c r="CM90" s="3">
        <f t="shared" si="278"/>
        <v>6</v>
      </c>
      <c r="CN90" s="3">
        <f t="shared" si="279"/>
        <v>9</v>
      </c>
      <c r="CP90" s="3">
        <v>2</v>
      </c>
      <c r="CQ90" s="3">
        <v>1</v>
      </c>
      <c r="CR90" s="3">
        <v>1</v>
      </c>
      <c r="CS90" s="3">
        <v>1</v>
      </c>
      <c r="CU90" s="3">
        <f t="shared" si="216"/>
        <v>0</v>
      </c>
      <c r="CV90" s="3">
        <f t="shared" si="217"/>
        <v>0</v>
      </c>
      <c r="CW90" s="3">
        <f t="shared" si="218"/>
        <v>0</v>
      </c>
      <c r="CX90" s="3">
        <f t="shared" si="219"/>
        <v>0</v>
      </c>
      <c r="CZ90" s="3">
        <v>1</v>
      </c>
      <c r="DA90" s="3">
        <v>0</v>
      </c>
      <c r="DB90" s="3">
        <v>0</v>
      </c>
      <c r="DC90" s="3">
        <v>0</v>
      </c>
    </row>
    <row r="91" spans="1:107">
      <c r="A91" s="3" t="s">
        <v>438</v>
      </c>
      <c r="B91" s="3">
        <v>18</v>
      </c>
      <c r="C91" s="3">
        <v>278</v>
      </c>
      <c r="D91" s="3">
        <v>4</v>
      </c>
      <c r="E91" s="3">
        <v>12</v>
      </c>
      <c r="F91" s="3">
        <v>6</v>
      </c>
      <c r="G91" s="3">
        <v>6</v>
      </c>
      <c r="H91" s="3">
        <v>6</v>
      </c>
      <c r="I91" s="3">
        <v>7</v>
      </c>
      <c r="J91" s="3">
        <v>1</v>
      </c>
      <c r="L91" s="3">
        <f t="shared" si="220"/>
        <v>0</v>
      </c>
      <c r="M91" s="3">
        <f t="shared" si="221"/>
        <v>0</v>
      </c>
      <c r="N91" s="3">
        <f t="shared" si="222"/>
        <v>0</v>
      </c>
      <c r="O91" s="3">
        <f t="shared" si="223"/>
        <v>0</v>
      </c>
      <c r="Q91" s="3">
        <f t="shared" si="236"/>
        <v>0</v>
      </c>
      <c r="R91" s="3">
        <f t="shared" si="237"/>
        <v>0</v>
      </c>
      <c r="S91" s="3">
        <f t="shared" si="238"/>
        <v>0</v>
      </c>
      <c r="T91" s="3">
        <f t="shared" si="239"/>
        <v>0</v>
      </c>
      <c r="V91" s="3">
        <f t="shared" si="240"/>
        <v>0</v>
      </c>
      <c r="W91" s="3">
        <f t="shared" si="241"/>
        <v>0</v>
      </c>
      <c r="X91" s="3">
        <f t="shared" si="242"/>
        <v>0</v>
      </c>
      <c r="Y91" s="3">
        <f t="shared" si="243"/>
        <v>0</v>
      </c>
      <c r="AA91" s="3">
        <f t="shared" si="244"/>
        <v>1</v>
      </c>
      <c r="AB91" s="3">
        <f t="shared" si="245"/>
        <v>1</v>
      </c>
      <c r="AC91" s="3">
        <f t="shared" si="246"/>
        <v>1</v>
      </c>
      <c r="AD91" s="3">
        <f t="shared" si="247"/>
        <v>0</v>
      </c>
      <c r="AF91" s="3">
        <f t="shared" si="248"/>
        <v>0</v>
      </c>
      <c r="AG91" s="3">
        <f t="shared" si="249"/>
        <v>0</v>
      </c>
      <c r="AH91" s="3">
        <f t="shared" si="250"/>
        <v>0</v>
      </c>
      <c r="AI91" s="3">
        <f t="shared" si="251"/>
        <v>1</v>
      </c>
      <c r="AK91" s="3">
        <f t="shared" si="252"/>
        <v>0</v>
      </c>
      <c r="AL91" s="3">
        <f t="shared" si="253"/>
        <v>0</v>
      </c>
      <c r="AM91" s="3">
        <f t="shared" si="254"/>
        <v>0</v>
      </c>
      <c r="AN91" s="3">
        <f t="shared" si="255"/>
        <v>0</v>
      </c>
      <c r="AP91" s="3">
        <f t="shared" si="256"/>
        <v>0</v>
      </c>
      <c r="AQ91" s="3">
        <f t="shared" si="257"/>
        <v>0</v>
      </c>
      <c r="AR91" s="3">
        <f t="shared" si="258"/>
        <v>0</v>
      </c>
      <c r="AS91" s="3">
        <f t="shared" si="259"/>
        <v>0</v>
      </c>
      <c r="AU91" s="3">
        <f t="shared" si="260"/>
        <v>0</v>
      </c>
      <c r="AV91" s="3">
        <f t="shared" si="261"/>
        <v>0</v>
      </c>
      <c r="AW91" s="3">
        <f t="shared" si="262"/>
        <v>0</v>
      </c>
      <c r="AX91" s="3">
        <f t="shared" si="263"/>
        <v>0</v>
      </c>
      <c r="AZ91" s="3">
        <f t="shared" si="224"/>
        <v>0</v>
      </c>
      <c r="BA91" s="3">
        <f t="shared" si="225"/>
        <v>0</v>
      </c>
      <c r="BB91" s="3">
        <f t="shared" si="226"/>
        <v>1</v>
      </c>
      <c r="BC91" s="3">
        <f t="shared" si="227"/>
        <v>0</v>
      </c>
      <c r="BD91" s="3">
        <f t="shared" si="228"/>
        <v>0</v>
      </c>
      <c r="BE91" s="3">
        <f t="shared" si="229"/>
        <v>1</v>
      </c>
      <c r="BF91" s="3">
        <f t="shared" si="230"/>
        <v>0</v>
      </c>
      <c r="BG91" s="3">
        <f t="shared" si="231"/>
        <v>0</v>
      </c>
      <c r="BH91" s="3">
        <f t="shared" si="232"/>
        <v>1</v>
      </c>
      <c r="BI91" s="3">
        <f t="shared" si="233"/>
        <v>0</v>
      </c>
      <c r="BJ91" s="3">
        <f t="shared" si="234"/>
        <v>0</v>
      </c>
      <c r="BK91" s="3">
        <f t="shared" si="235"/>
        <v>0</v>
      </c>
      <c r="BM91" s="15">
        <f t="shared" si="201"/>
        <v>0</v>
      </c>
      <c r="BN91" s="3">
        <f t="shared" si="168"/>
        <v>0</v>
      </c>
      <c r="BO91" s="3">
        <f t="shared" si="169"/>
        <v>0</v>
      </c>
      <c r="BP91" s="3">
        <f t="shared" si="170"/>
        <v>0</v>
      </c>
      <c r="BQ91" s="3">
        <f t="shared" si="171"/>
        <v>0</v>
      </c>
      <c r="BS91" s="3">
        <f t="shared" si="264"/>
        <v>0</v>
      </c>
      <c r="BT91" s="3">
        <f t="shared" si="265"/>
        <v>0</v>
      </c>
      <c r="BU91" s="3">
        <f t="shared" si="266"/>
        <v>0</v>
      </c>
      <c r="BV91" s="3">
        <f t="shared" si="267"/>
        <v>0</v>
      </c>
      <c r="BX91" s="3">
        <f t="shared" si="205"/>
        <v>0</v>
      </c>
      <c r="BY91" s="3" t="str">
        <f t="shared" si="268"/>
        <v>N/A</v>
      </c>
      <c r="BZ91" s="3" t="str">
        <f t="shared" si="269"/>
        <v>N/A</v>
      </c>
      <c r="CA91" s="3" t="str">
        <f t="shared" si="270"/>
        <v>N/A</v>
      </c>
      <c r="CB91" s="3" t="str">
        <f t="shared" si="271"/>
        <v>N/A</v>
      </c>
      <c r="CD91" s="3">
        <f t="shared" si="209"/>
        <v>1</v>
      </c>
      <c r="CE91" s="3">
        <f t="shared" si="272"/>
        <v>6</v>
      </c>
      <c r="CF91" s="3">
        <f t="shared" si="273"/>
        <v>6</v>
      </c>
      <c r="CG91" s="3">
        <f t="shared" si="274"/>
        <v>6</v>
      </c>
      <c r="CH91" s="3">
        <f t="shared" si="275"/>
        <v>7</v>
      </c>
      <c r="CJ91" s="3">
        <f t="shared" si="172"/>
        <v>0</v>
      </c>
      <c r="CK91" s="3" t="str">
        <f t="shared" si="276"/>
        <v>N/A</v>
      </c>
      <c r="CL91" s="3" t="str">
        <f t="shared" si="277"/>
        <v>N/A</v>
      </c>
      <c r="CM91" s="3" t="str">
        <f t="shared" si="278"/>
        <v>N/A</v>
      </c>
      <c r="CN91" s="3" t="str">
        <f t="shared" si="279"/>
        <v>N/A</v>
      </c>
      <c r="CP91" s="3">
        <v>2</v>
      </c>
      <c r="CQ91" s="3">
        <v>1</v>
      </c>
      <c r="CR91" s="3">
        <v>1</v>
      </c>
      <c r="CS91" s="3">
        <v>2</v>
      </c>
      <c r="CU91" s="3">
        <f t="shared" si="216"/>
        <v>0</v>
      </c>
      <c r="CV91" s="3">
        <f t="shared" si="217"/>
        <v>0</v>
      </c>
      <c r="CW91" s="3">
        <f t="shared" si="218"/>
        <v>0</v>
      </c>
      <c r="CX91" s="3">
        <f t="shared" si="219"/>
        <v>0</v>
      </c>
      <c r="CZ91" s="3">
        <v>0</v>
      </c>
      <c r="DA91" s="3">
        <v>0</v>
      </c>
      <c r="DB91" s="3">
        <v>0</v>
      </c>
      <c r="DC91" s="3">
        <v>0</v>
      </c>
    </row>
    <row r="92" spans="1:107">
      <c r="A92" s="3" t="s">
        <v>439</v>
      </c>
      <c r="B92" s="3">
        <v>1</v>
      </c>
      <c r="C92" s="3">
        <v>343</v>
      </c>
      <c r="D92" s="3">
        <v>4</v>
      </c>
      <c r="E92" s="3">
        <v>17</v>
      </c>
      <c r="F92" s="3">
        <v>5</v>
      </c>
      <c r="G92" s="3">
        <v>6</v>
      </c>
      <c r="H92" s="3">
        <v>5</v>
      </c>
      <c r="I92" s="3">
        <v>5</v>
      </c>
      <c r="J92" s="3">
        <v>1</v>
      </c>
      <c r="L92" s="3">
        <f t="shared" ref="L92:L109" si="280">IF(F92=$D92,1,0)</f>
        <v>0</v>
      </c>
      <c r="M92" s="3">
        <f t="shared" ref="M92:M109" si="281">IF(G92=$D92,1,0)</f>
        <v>0</v>
      </c>
      <c r="N92" s="3">
        <f t="shared" ref="N92:N109" si="282">IF(H92=$D92,1,0)</f>
        <v>0</v>
      </c>
      <c r="O92" s="3">
        <f t="shared" ref="O92:O109" si="283">IF(I92=$D92,1,0)</f>
        <v>0</v>
      </c>
      <c r="Q92" s="3">
        <f t="shared" si="173"/>
        <v>0</v>
      </c>
      <c r="R92" s="3">
        <f t="shared" si="174"/>
        <v>0</v>
      </c>
      <c r="S92" s="3">
        <f t="shared" si="175"/>
        <v>0</v>
      </c>
      <c r="T92" s="3">
        <f t="shared" si="176"/>
        <v>0</v>
      </c>
      <c r="V92" s="3">
        <f t="shared" si="177"/>
        <v>1</v>
      </c>
      <c r="W92" s="3">
        <f t="shared" si="178"/>
        <v>0</v>
      </c>
      <c r="X92" s="3">
        <f t="shared" si="179"/>
        <v>1</v>
      </c>
      <c r="Y92" s="3">
        <f t="shared" si="180"/>
        <v>1</v>
      </c>
      <c r="AA92" s="3">
        <f t="shared" si="181"/>
        <v>0</v>
      </c>
      <c r="AB92" s="3">
        <f t="shared" si="182"/>
        <v>1</v>
      </c>
      <c r="AC92" s="3">
        <f t="shared" si="183"/>
        <v>0</v>
      </c>
      <c r="AD92" s="3">
        <f t="shared" si="184"/>
        <v>0</v>
      </c>
      <c r="AF92" s="3">
        <f t="shared" si="185"/>
        <v>0</v>
      </c>
      <c r="AG92" s="3">
        <f t="shared" si="186"/>
        <v>0</v>
      </c>
      <c r="AH92" s="3">
        <f t="shared" si="187"/>
        <v>0</v>
      </c>
      <c r="AI92" s="3">
        <f t="shared" si="188"/>
        <v>0</v>
      </c>
      <c r="AK92" s="3">
        <f t="shared" si="189"/>
        <v>0</v>
      </c>
      <c r="AL92" s="3">
        <f t="shared" si="190"/>
        <v>0</v>
      </c>
      <c r="AM92" s="3">
        <f t="shared" si="191"/>
        <v>0</v>
      </c>
      <c r="AN92" s="3">
        <f t="shared" si="192"/>
        <v>0</v>
      </c>
      <c r="AP92" s="3">
        <f t="shared" si="193"/>
        <v>0</v>
      </c>
      <c r="AQ92" s="3">
        <f t="shared" si="194"/>
        <v>0</v>
      </c>
      <c r="AR92" s="3">
        <f t="shared" si="195"/>
        <v>0</v>
      </c>
      <c r="AS92" s="3">
        <f t="shared" si="196"/>
        <v>0</v>
      </c>
      <c r="AU92" s="3">
        <f t="shared" si="197"/>
        <v>0</v>
      </c>
      <c r="AV92" s="3">
        <f t="shared" si="198"/>
        <v>0</v>
      </c>
      <c r="AW92" s="3">
        <f t="shared" si="199"/>
        <v>0</v>
      </c>
      <c r="AX92" s="3">
        <f t="shared" si="200"/>
        <v>0</v>
      </c>
      <c r="AZ92" s="3">
        <f t="shared" ref="AZ92:AZ109" si="284">IF(F92&lt;G92,1,0)</f>
        <v>1</v>
      </c>
      <c r="BA92" s="3">
        <f t="shared" ref="BA92:BA109" si="285">IF(F92&lt;H92,1,0)</f>
        <v>0</v>
      </c>
      <c r="BB92" s="3">
        <f t="shared" ref="BB92:BB109" si="286">IF(F92&lt;I92,1,0)</f>
        <v>0</v>
      </c>
      <c r="BC92" s="3">
        <f t="shared" ref="BC92:BC109" si="287">IF(G92&lt;F92,1,0)</f>
        <v>0</v>
      </c>
      <c r="BD92" s="3">
        <f t="shared" ref="BD92:BD109" si="288">IF(G92&lt;H92,1,0)</f>
        <v>0</v>
      </c>
      <c r="BE92" s="3">
        <f t="shared" ref="BE92:BE109" si="289">IF(G92&lt;I92,1,0)</f>
        <v>0</v>
      </c>
      <c r="BF92" s="3">
        <f t="shared" ref="BF92:BF109" si="290">IF(H92&lt;F92,1,0)</f>
        <v>0</v>
      </c>
      <c r="BG92" s="3">
        <f t="shared" ref="BG92:BG109" si="291">IF(H92&lt;G92,1,0)</f>
        <v>1</v>
      </c>
      <c r="BH92" s="3">
        <f t="shared" ref="BH92:BH109" si="292">IF(H92&lt;I92,1,0)</f>
        <v>0</v>
      </c>
      <c r="BI92" s="3">
        <f t="shared" ref="BI92:BI109" si="293">IF(I92&lt;F92,1,0)</f>
        <v>0</v>
      </c>
      <c r="BJ92" s="3">
        <f t="shared" ref="BJ92:BJ109" si="294">IF(I92&lt;G92,1,0)</f>
        <v>1</v>
      </c>
      <c r="BK92" s="3">
        <f t="shared" ref="BK92:BK109" si="295">IF(I92&lt;H92,1,0)</f>
        <v>0</v>
      </c>
      <c r="BM92" s="15">
        <f t="shared" si="201"/>
        <v>0</v>
      </c>
      <c r="BN92" s="3">
        <f t="shared" si="168"/>
        <v>0</v>
      </c>
      <c r="BO92" s="3">
        <f t="shared" si="169"/>
        <v>0</v>
      </c>
      <c r="BP92" s="3">
        <f t="shared" si="170"/>
        <v>0</v>
      </c>
      <c r="BQ92" s="3">
        <f t="shared" si="171"/>
        <v>0</v>
      </c>
      <c r="BS92" s="3">
        <f t="shared" ref="BS92:BV94" si="296">IF(F92&gt;=($D92*2),1,0)</f>
        <v>0</v>
      </c>
      <c r="BT92" s="3">
        <f t="shared" si="296"/>
        <v>0</v>
      </c>
      <c r="BU92" s="3">
        <f t="shared" si="296"/>
        <v>0</v>
      </c>
      <c r="BV92" s="3">
        <f t="shared" si="296"/>
        <v>0</v>
      </c>
      <c r="BX92" s="3">
        <f t="shared" si="205"/>
        <v>0</v>
      </c>
      <c r="BY92" s="3" t="str">
        <f t="shared" ref="BY92:CB94" si="297">IF($D92=3,F92,"N/A")</f>
        <v>N/A</v>
      </c>
      <c r="BZ92" s="3" t="str">
        <f t="shared" si="297"/>
        <v>N/A</v>
      </c>
      <c r="CA92" s="3" t="str">
        <f t="shared" si="297"/>
        <v>N/A</v>
      </c>
      <c r="CB92" s="3" t="str">
        <f t="shared" si="297"/>
        <v>N/A</v>
      </c>
      <c r="CD92" s="3">
        <f t="shared" si="209"/>
        <v>1</v>
      </c>
      <c r="CE92" s="3">
        <f t="shared" ref="CE92:CH94" si="298">IF($D92=4,F92,"N/A")</f>
        <v>5</v>
      </c>
      <c r="CF92" s="3">
        <f t="shared" si="298"/>
        <v>6</v>
      </c>
      <c r="CG92" s="3">
        <f t="shared" si="298"/>
        <v>5</v>
      </c>
      <c r="CH92" s="3">
        <f t="shared" si="298"/>
        <v>5</v>
      </c>
      <c r="CJ92" s="3">
        <f t="shared" si="172"/>
        <v>0</v>
      </c>
      <c r="CK92" s="3" t="str">
        <f t="shared" ref="CK92:CN94" si="299">IF($D92=5,F92,"N/A")</f>
        <v>N/A</v>
      </c>
      <c r="CL92" s="3" t="str">
        <f t="shared" si="299"/>
        <v>N/A</v>
      </c>
      <c r="CM92" s="3" t="str">
        <f t="shared" si="299"/>
        <v>N/A</v>
      </c>
      <c r="CN92" s="3" t="str">
        <f t="shared" si="299"/>
        <v>N/A</v>
      </c>
      <c r="CP92" s="3">
        <v>2</v>
      </c>
      <c r="CQ92" s="3">
        <v>2</v>
      </c>
      <c r="CR92" s="3">
        <v>2</v>
      </c>
      <c r="CS92" s="3">
        <v>1</v>
      </c>
      <c r="CU92" s="3">
        <f t="shared" si="216"/>
        <v>0</v>
      </c>
      <c r="CV92" s="3">
        <f t="shared" si="217"/>
        <v>0</v>
      </c>
      <c r="CW92" s="3">
        <f t="shared" si="218"/>
        <v>0</v>
      </c>
      <c r="CX92" s="3">
        <f t="shared" si="219"/>
        <v>0</v>
      </c>
      <c r="CZ92" s="3">
        <v>1</v>
      </c>
      <c r="DA92" s="3">
        <v>0</v>
      </c>
      <c r="DB92" s="3">
        <v>0</v>
      </c>
      <c r="DC92" s="3">
        <v>1</v>
      </c>
    </row>
    <row r="93" spans="1:107">
      <c r="A93" s="3" t="s">
        <v>439</v>
      </c>
      <c r="B93" s="3">
        <v>2</v>
      </c>
      <c r="C93" s="3">
        <v>483</v>
      </c>
      <c r="D93" s="3">
        <v>5</v>
      </c>
      <c r="E93" s="3">
        <v>11</v>
      </c>
      <c r="F93" s="3">
        <v>7</v>
      </c>
      <c r="G93" s="3">
        <v>5</v>
      </c>
      <c r="H93" s="3">
        <v>4</v>
      </c>
      <c r="I93" s="3">
        <v>7</v>
      </c>
      <c r="J93" s="3">
        <v>1</v>
      </c>
      <c r="L93" s="3">
        <f t="shared" si="280"/>
        <v>0</v>
      </c>
      <c r="M93" s="3">
        <f t="shared" si="281"/>
        <v>1</v>
      </c>
      <c r="N93" s="3">
        <f t="shared" si="282"/>
        <v>0</v>
      </c>
      <c r="O93" s="3">
        <f t="shared" si="283"/>
        <v>0</v>
      </c>
      <c r="Q93" s="3">
        <f t="shared" si="173"/>
        <v>0</v>
      </c>
      <c r="R93" s="3">
        <f t="shared" si="174"/>
        <v>0</v>
      </c>
      <c r="S93" s="3">
        <f t="shared" si="175"/>
        <v>1</v>
      </c>
      <c r="T93" s="3">
        <f t="shared" si="176"/>
        <v>0</v>
      </c>
      <c r="V93" s="3">
        <f t="shared" si="177"/>
        <v>0</v>
      </c>
      <c r="W93" s="3">
        <f t="shared" si="178"/>
        <v>0</v>
      </c>
      <c r="X93" s="3">
        <f t="shared" si="179"/>
        <v>0</v>
      </c>
      <c r="Y93" s="3">
        <f t="shared" si="180"/>
        <v>0</v>
      </c>
      <c r="AA93" s="3">
        <f t="shared" si="181"/>
        <v>1</v>
      </c>
      <c r="AB93" s="3">
        <f t="shared" si="182"/>
        <v>0</v>
      </c>
      <c r="AC93" s="3">
        <f t="shared" si="183"/>
        <v>0</v>
      </c>
      <c r="AD93" s="3">
        <f t="shared" si="184"/>
        <v>1</v>
      </c>
      <c r="AF93" s="3">
        <f t="shared" si="185"/>
        <v>0</v>
      </c>
      <c r="AG93" s="3">
        <f t="shared" si="186"/>
        <v>0</v>
      </c>
      <c r="AH93" s="3">
        <f t="shared" si="187"/>
        <v>0</v>
      </c>
      <c r="AI93" s="3">
        <f t="shared" si="188"/>
        <v>0</v>
      </c>
      <c r="AK93" s="3">
        <f t="shared" si="189"/>
        <v>0</v>
      </c>
      <c r="AL93" s="3">
        <f t="shared" si="190"/>
        <v>0</v>
      </c>
      <c r="AM93" s="3">
        <f t="shared" si="191"/>
        <v>0</v>
      </c>
      <c r="AN93" s="3">
        <f t="shared" si="192"/>
        <v>0</v>
      </c>
      <c r="AP93" s="3">
        <f t="shared" si="193"/>
        <v>0</v>
      </c>
      <c r="AQ93" s="3">
        <f t="shared" si="194"/>
        <v>0</v>
      </c>
      <c r="AR93" s="3">
        <f t="shared" si="195"/>
        <v>0</v>
      </c>
      <c r="AS93" s="3">
        <f t="shared" si="196"/>
        <v>0</v>
      </c>
      <c r="AU93" s="3">
        <f t="shared" si="197"/>
        <v>0</v>
      </c>
      <c r="AV93" s="3">
        <f t="shared" si="198"/>
        <v>0</v>
      </c>
      <c r="AW93" s="3">
        <f t="shared" si="199"/>
        <v>0</v>
      </c>
      <c r="AX93" s="3">
        <f t="shared" si="200"/>
        <v>0</v>
      </c>
      <c r="AZ93" s="3">
        <f t="shared" si="284"/>
        <v>0</v>
      </c>
      <c r="BA93" s="3">
        <f t="shared" si="285"/>
        <v>0</v>
      </c>
      <c r="BB93" s="3">
        <f t="shared" si="286"/>
        <v>0</v>
      </c>
      <c r="BC93" s="3">
        <f t="shared" si="287"/>
        <v>1</v>
      </c>
      <c r="BD93" s="3">
        <f t="shared" si="288"/>
        <v>0</v>
      </c>
      <c r="BE93" s="3">
        <f t="shared" si="289"/>
        <v>1</v>
      </c>
      <c r="BF93" s="3">
        <f t="shared" si="290"/>
        <v>1</v>
      </c>
      <c r="BG93" s="3">
        <f t="shared" si="291"/>
        <v>1</v>
      </c>
      <c r="BH93" s="3">
        <f t="shared" si="292"/>
        <v>1</v>
      </c>
      <c r="BI93" s="3">
        <f t="shared" si="293"/>
        <v>0</v>
      </c>
      <c r="BJ93" s="3">
        <f t="shared" si="294"/>
        <v>0</v>
      </c>
      <c r="BK93" s="3">
        <f t="shared" si="295"/>
        <v>0</v>
      </c>
      <c r="BM93" s="15" t="str">
        <f t="shared" si="201"/>
        <v>Dan</v>
      </c>
      <c r="BN93" s="3">
        <f t="shared" si="168"/>
        <v>0</v>
      </c>
      <c r="BO93" s="3">
        <f t="shared" si="169"/>
        <v>0</v>
      </c>
      <c r="BP93" s="3">
        <f t="shared" si="170"/>
        <v>1</v>
      </c>
      <c r="BQ93" s="3">
        <f t="shared" si="171"/>
        <v>0</v>
      </c>
      <c r="BS93" s="3">
        <f t="shared" si="296"/>
        <v>0</v>
      </c>
      <c r="BT93" s="3">
        <f t="shared" si="296"/>
        <v>0</v>
      </c>
      <c r="BU93" s="3">
        <f t="shared" si="296"/>
        <v>0</v>
      </c>
      <c r="BV93" s="3">
        <f t="shared" si="296"/>
        <v>0</v>
      </c>
      <c r="BX93" s="3">
        <f t="shared" si="205"/>
        <v>0</v>
      </c>
      <c r="BY93" s="3" t="str">
        <f t="shared" si="297"/>
        <v>N/A</v>
      </c>
      <c r="BZ93" s="3" t="str">
        <f t="shared" si="297"/>
        <v>N/A</v>
      </c>
      <c r="CA93" s="3" t="str">
        <f t="shared" si="297"/>
        <v>N/A</v>
      </c>
      <c r="CB93" s="3" t="str">
        <f t="shared" si="297"/>
        <v>N/A</v>
      </c>
      <c r="CD93" s="3">
        <f t="shared" si="209"/>
        <v>0</v>
      </c>
      <c r="CE93" s="3" t="str">
        <f t="shared" si="298"/>
        <v>N/A</v>
      </c>
      <c r="CF93" s="3" t="str">
        <f t="shared" si="298"/>
        <v>N/A</v>
      </c>
      <c r="CG93" s="3" t="str">
        <f t="shared" si="298"/>
        <v>N/A</v>
      </c>
      <c r="CH93" s="3" t="str">
        <f t="shared" si="298"/>
        <v>N/A</v>
      </c>
      <c r="CJ93" s="3">
        <f t="shared" si="172"/>
        <v>1</v>
      </c>
      <c r="CK93" s="3">
        <f t="shared" si="299"/>
        <v>7</v>
      </c>
      <c r="CL93" s="3">
        <f t="shared" si="299"/>
        <v>5</v>
      </c>
      <c r="CM93" s="3">
        <f t="shared" si="299"/>
        <v>4</v>
      </c>
      <c r="CN93" s="3">
        <f t="shared" si="299"/>
        <v>7</v>
      </c>
      <c r="CP93" s="3">
        <v>3</v>
      </c>
      <c r="CQ93" s="3">
        <v>2</v>
      </c>
      <c r="CR93" s="3">
        <v>1</v>
      </c>
      <c r="CS93" s="3">
        <v>2</v>
      </c>
      <c r="CU93" s="3">
        <f t="shared" si="216"/>
        <v>0</v>
      </c>
      <c r="CV93" s="3">
        <f t="shared" si="217"/>
        <v>1</v>
      </c>
      <c r="CW93" s="3">
        <f t="shared" si="218"/>
        <v>1</v>
      </c>
      <c r="CX93" s="3">
        <f t="shared" si="219"/>
        <v>0</v>
      </c>
      <c r="CZ93" s="3">
        <v>0</v>
      </c>
      <c r="DA93" s="3">
        <v>1</v>
      </c>
      <c r="DB93" s="3">
        <v>1</v>
      </c>
      <c r="DC93" s="3">
        <v>1</v>
      </c>
    </row>
    <row r="94" spans="1:107">
      <c r="A94" s="3" t="s">
        <v>439</v>
      </c>
      <c r="B94" s="3">
        <v>3</v>
      </c>
      <c r="C94" s="3">
        <v>163</v>
      </c>
      <c r="D94" s="3">
        <v>3</v>
      </c>
      <c r="E94" s="3">
        <v>7</v>
      </c>
      <c r="F94" s="3">
        <v>4</v>
      </c>
      <c r="G94" s="3">
        <v>4</v>
      </c>
      <c r="H94" s="3">
        <v>3</v>
      </c>
      <c r="I94" s="3">
        <v>5</v>
      </c>
      <c r="J94" s="3">
        <v>1</v>
      </c>
      <c r="L94" s="3">
        <f t="shared" si="280"/>
        <v>0</v>
      </c>
      <c r="M94" s="3">
        <f t="shared" si="281"/>
        <v>0</v>
      </c>
      <c r="N94" s="3">
        <f t="shared" si="282"/>
        <v>1</v>
      </c>
      <c r="O94" s="3">
        <f t="shared" si="283"/>
        <v>0</v>
      </c>
      <c r="Q94" s="3">
        <f t="shared" si="173"/>
        <v>0</v>
      </c>
      <c r="R94" s="3">
        <f t="shared" si="174"/>
        <v>0</v>
      </c>
      <c r="S94" s="3">
        <f t="shared" si="175"/>
        <v>0</v>
      </c>
      <c r="T94" s="3">
        <f t="shared" si="176"/>
        <v>0</v>
      </c>
      <c r="V94" s="3">
        <f t="shared" si="177"/>
        <v>1</v>
      </c>
      <c r="W94" s="3">
        <f t="shared" si="178"/>
        <v>1</v>
      </c>
      <c r="X94" s="3">
        <f t="shared" si="179"/>
        <v>0</v>
      </c>
      <c r="Y94" s="3">
        <f t="shared" si="180"/>
        <v>0</v>
      </c>
      <c r="AA94" s="3">
        <f t="shared" si="181"/>
        <v>0</v>
      </c>
      <c r="AB94" s="3">
        <f t="shared" si="182"/>
        <v>0</v>
      </c>
      <c r="AC94" s="3">
        <f t="shared" si="183"/>
        <v>0</v>
      </c>
      <c r="AD94" s="3">
        <f t="shared" si="184"/>
        <v>1</v>
      </c>
      <c r="AF94" s="3">
        <f t="shared" si="185"/>
        <v>0</v>
      </c>
      <c r="AG94" s="3">
        <f t="shared" si="186"/>
        <v>0</v>
      </c>
      <c r="AH94" s="3">
        <f t="shared" si="187"/>
        <v>0</v>
      </c>
      <c r="AI94" s="3">
        <f t="shared" si="188"/>
        <v>0</v>
      </c>
      <c r="AK94" s="3">
        <f t="shared" si="189"/>
        <v>0</v>
      </c>
      <c r="AL94" s="3">
        <f t="shared" si="190"/>
        <v>0</v>
      </c>
      <c r="AM94" s="3">
        <f t="shared" si="191"/>
        <v>0</v>
      </c>
      <c r="AN94" s="3">
        <f t="shared" si="192"/>
        <v>0</v>
      </c>
      <c r="AP94" s="3">
        <f t="shared" si="193"/>
        <v>0</v>
      </c>
      <c r="AQ94" s="3">
        <f t="shared" si="194"/>
        <v>0</v>
      </c>
      <c r="AR94" s="3">
        <f t="shared" si="195"/>
        <v>0</v>
      </c>
      <c r="AS94" s="3">
        <f t="shared" si="196"/>
        <v>0</v>
      </c>
      <c r="AU94" s="3">
        <f t="shared" si="197"/>
        <v>0</v>
      </c>
      <c r="AV94" s="3">
        <f t="shared" si="198"/>
        <v>0</v>
      </c>
      <c r="AW94" s="3">
        <f t="shared" si="199"/>
        <v>0</v>
      </c>
      <c r="AX94" s="3">
        <f t="shared" si="200"/>
        <v>0</v>
      </c>
      <c r="AZ94" s="3">
        <f t="shared" si="284"/>
        <v>0</v>
      </c>
      <c r="BA94" s="3">
        <f t="shared" si="285"/>
        <v>0</v>
      </c>
      <c r="BB94" s="3">
        <f t="shared" si="286"/>
        <v>1</v>
      </c>
      <c r="BC94" s="3">
        <f t="shared" si="287"/>
        <v>0</v>
      </c>
      <c r="BD94" s="3">
        <f t="shared" si="288"/>
        <v>0</v>
      </c>
      <c r="BE94" s="3">
        <f t="shared" si="289"/>
        <v>1</v>
      </c>
      <c r="BF94" s="3">
        <f t="shared" si="290"/>
        <v>1</v>
      </c>
      <c r="BG94" s="3">
        <f t="shared" si="291"/>
        <v>1</v>
      </c>
      <c r="BH94" s="3">
        <f t="shared" si="292"/>
        <v>1</v>
      </c>
      <c r="BI94" s="3">
        <f t="shared" si="293"/>
        <v>0</v>
      </c>
      <c r="BJ94" s="3">
        <f t="shared" si="294"/>
        <v>0</v>
      </c>
      <c r="BK94" s="3">
        <f t="shared" si="295"/>
        <v>0</v>
      </c>
      <c r="BM94" s="15" t="str">
        <f t="shared" si="201"/>
        <v>Dan</v>
      </c>
      <c r="BN94" s="3">
        <f t="shared" si="168"/>
        <v>0</v>
      </c>
      <c r="BO94" s="3">
        <f t="shared" si="169"/>
        <v>0</v>
      </c>
      <c r="BP94" s="3">
        <f t="shared" si="170"/>
        <v>1</v>
      </c>
      <c r="BQ94" s="3">
        <f t="shared" si="171"/>
        <v>0</v>
      </c>
      <c r="BS94" s="3">
        <f t="shared" si="296"/>
        <v>0</v>
      </c>
      <c r="BT94" s="3">
        <f t="shared" si="296"/>
        <v>0</v>
      </c>
      <c r="BU94" s="3">
        <f t="shared" si="296"/>
        <v>0</v>
      </c>
      <c r="BV94" s="3">
        <f t="shared" si="296"/>
        <v>0</v>
      </c>
      <c r="BX94" s="3">
        <f t="shared" si="205"/>
        <v>1</v>
      </c>
      <c r="BY94" s="3">
        <f t="shared" si="297"/>
        <v>4</v>
      </c>
      <c r="BZ94" s="3">
        <f t="shared" si="297"/>
        <v>4</v>
      </c>
      <c r="CA94" s="3">
        <f t="shared" si="297"/>
        <v>3</v>
      </c>
      <c r="CB94" s="3">
        <f t="shared" si="297"/>
        <v>5</v>
      </c>
      <c r="CD94" s="3">
        <f t="shared" si="209"/>
        <v>0</v>
      </c>
      <c r="CE94" s="3" t="str">
        <f t="shared" si="298"/>
        <v>N/A</v>
      </c>
      <c r="CF94" s="3" t="str">
        <f t="shared" si="298"/>
        <v>N/A</v>
      </c>
      <c r="CG94" s="3" t="str">
        <f t="shared" si="298"/>
        <v>N/A</v>
      </c>
      <c r="CH94" s="3" t="str">
        <f t="shared" si="298"/>
        <v>N/A</v>
      </c>
      <c r="CJ94" s="3">
        <f t="shared" si="172"/>
        <v>0</v>
      </c>
      <c r="CK94" s="3" t="str">
        <f t="shared" si="299"/>
        <v>N/A</v>
      </c>
      <c r="CL94" s="3" t="str">
        <f t="shared" si="299"/>
        <v>N/A</v>
      </c>
      <c r="CM94" s="3" t="str">
        <f t="shared" si="299"/>
        <v>N/A</v>
      </c>
      <c r="CN94" s="3" t="str">
        <f t="shared" si="299"/>
        <v>N/A</v>
      </c>
      <c r="CP94" s="3">
        <v>3</v>
      </c>
      <c r="CQ94" s="3">
        <v>3</v>
      </c>
      <c r="CR94" s="3">
        <v>1</v>
      </c>
      <c r="CS94" s="3">
        <v>2</v>
      </c>
      <c r="CU94" s="3">
        <f t="shared" si="216"/>
        <v>1</v>
      </c>
      <c r="CV94" s="3">
        <f t="shared" si="217"/>
        <v>1</v>
      </c>
      <c r="CW94" s="3">
        <f t="shared" si="218"/>
        <v>0</v>
      </c>
      <c r="CX94" s="3">
        <f t="shared" si="219"/>
        <v>0</v>
      </c>
      <c r="CZ94" s="3">
        <v>0</v>
      </c>
      <c r="DA94" s="3">
        <v>0</v>
      </c>
      <c r="DB94" s="3">
        <v>0</v>
      </c>
      <c r="DC94" s="3">
        <v>0</v>
      </c>
    </row>
    <row r="95" spans="1:107">
      <c r="A95" s="3" t="s">
        <v>439</v>
      </c>
      <c r="B95" s="3">
        <v>4</v>
      </c>
      <c r="C95" s="3">
        <v>359</v>
      </c>
      <c r="D95" s="3">
        <v>4</v>
      </c>
      <c r="E95" s="3">
        <v>1</v>
      </c>
      <c r="F95" s="3">
        <v>5</v>
      </c>
      <c r="G95" s="3">
        <v>6</v>
      </c>
      <c r="H95" s="3">
        <v>4</v>
      </c>
      <c r="I95" s="3">
        <v>5</v>
      </c>
      <c r="J95" s="3">
        <v>1</v>
      </c>
      <c r="L95" s="3">
        <f t="shared" si="280"/>
        <v>0</v>
      </c>
      <c r="M95" s="3">
        <f t="shared" si="281"/>
        <v>0</v>
      </c>
      <c r="N95" s="3">
        <f t="shared" si="282"/>
        <v>1</v>
      </c>
      <c r="O95" s="3">
        <f t="shared" si="283"/>
        <v>0</v>
      </c>
      <c r="Q95" s="3">
        <f t="shared" si="173"/>
        <v>0</v>
      </c>
      <c r="R95" s="3">
        <f t="shared" si="174"/>
        <v>0</v>
      </c>
      <c r="S95" s="3">
        <f t="shared" si="175"/>
        <v>0</v>
      </c>
      <c r="T95" s="3">
        <f t="shared" si="176"/>
        <v>0</v>
      </c>
      <c r="V95" s="3">
        <f t="shared" si="177"/>
        <v>1</v>
      </c>
      <c r="W95" s="3">
        <f t="shared" si="178"/>
        <v>0</v>
      </c>
      <c r="X95" s="3">
        <f t="shared" si="179"/>
        <v>0</v>
      </c>
      <c r="Y95" s="3">
        <f t="shared" si="180"/>
        <v>1</v>
      </c>
      <c r="AA95" s="3">
        <f t="shared" si="181"/>
        <v>0</v>
      </c>
      <c r="AB95" s="3">
        <f t="shared" si="182"/>
        <v>1</v>
      </c>
      <c r="AC95" s="3">
        <f t="shared" si="183"/>
        <v>0</v>
      </c>
      <c r="AD95" s="3">
        <f t="shared" si="184"/>
        <v>0</v>
      </c>
      <c r="AF95" s="3">
        <f t="shared" si="185"/>
        <v>0</v>
      </c>
      <c r="AG95" s="3">
        <f t="shared" si="186"/>
        <v>0</v>
      </c>
      <c r="AH95" s="3">
        <f t="shared" si="187"/>
        <v>0</v>
      </c>
      <c r="AI95" s="3">
        <f t="shared" si="188"/>
        <v>0</v>
      </c>
      <c r="AK95" s="3">
        <f t="shared" si="189"/>
        <v>0</v>
      </c>
      <c r="AL95" s="3">
        <f t="shared" si="190"/>
        <v>0</v>
      </c>
      <c r="AM95" s="3">
        <f t="shared" si="191"/>
        <v>0</v>
      </c>
      <c r="AN95" s="3">
        <f t="shared" si="192"/>
        <v>0</v>
      </c>
      <c r="AP95" s="3">
        <f t="shared" si="193"/>
        <v>0</v>
      </c>
      <c r="AQ95" s="3">
        <f t="shared" si="194"/>
        <v>0</v>
      </c>
      <c r="AR95" s="3">
        <f t="shared" si="195"/>
        <v>0</v>
      </c>
      <c r="AS95" s="3">
        <f t="shared" si="196"/>
        <v>0</v>
      </c>
      <c r="AU95" s="3">
        <f t="shared" si="197"/>
        <v>0</v>
      </c>
      <c r="AV95" s="3">
        <f t="shared" si="198"/>
        <v>0</v>
      </c>
      <c r="AW95" s="3">
        <f t="shared" si="199"/>
        <v>0</v>
      </c>
      <c r="AX95" s="3">
        <f t="shared" si="200"/>
        <v>0</v>
      </c>
      <c r="AZ95" s="3">
        <f t="shared" si="284"/>
        <v>1</v>
      </c>
      <c r="BA95" s="3">
        <f t="shared" si="285"/>
        <v>0</v>
      </c>
      <c r="BB95" s="3">
        <f t="shared" si="286"/>
        <v>0</v>
      </c>
      <c r="BC95" s="3">
        <f t="shared" si="287"/>
        <v>0</v>
      </c>
      <c r="BD95" s="3">
        <f t="shared" si="288"/>
        <v>0</v>
      </c>
      <c r="BE95" s="3">
        <f t="shared" si="289"/>
        <v>0</v>
      </c>
      <c r="BF95" s="3">
        <f t="shared" si="290"/>
        <v>1</v>
      </c>
      <c r="BG95" s="3">
        <f t="shared" si="291"/>
        <v>1</v>
      </c>
      <c r="BH95" s="3">
        <f t="shared" si="292"/>
        <v>1</v>
      </c>
      <c r="BI95" s="3">
        <f t="shared" si="293"/>
        <v>0</v>
      </c>
      <c r="BJ95" s="3">
        <f t="shared" si="294"/>
        <v>1</v>
      </c>
      <c r="BK95" s="3">
        <f t="shared" si="295"/>
        <v>0</v>
      </c>
      <c r="BM95" s="15" t="str">
        <f t="shared" si="201"/>
        <v>Dan</v>
      </c>
      <c r="BN95" s="3">
        <f t="shared" si="168"/>
        <v>0</v>
      </c>
      <c r="BO95" s="3">
        <f t="shared" si="169"/>
        <v>0</v>
      </c>
      <c r="BP95" s="3">
        <f t="shared" si="170"/>
        <v>1</v>
      </c>
      <c r="BQ95" s="3">
        <f t="shared" si="171"/>
        <v>0</v>
      </c>
      <c r="BS95" s="3">
        <f t="shared" ref="BS95:BS127" si="300">IF(F95&gt;=($D95*2),1,0)</f>
        <v>0</v>
      </c>
      <c r="BT95" s="3">
        <f t="shared" ref="BT95:BT127" si="301">IF(G95&gt;=($D95*2),1,0)</f>
        <v>0</v>
      </c>
      <c r="BU95" s="3">
        <f t="shared" ref="BU95:BU127" si="302">IF(H95&gt;=($D95*2),1,0)</f>
        <v>0</v>
      </c>
      <c r="BV95" s="3">
        <f t="shared" ref="BV95:BV127" si="303">IF(I95&gt;=($D95*2),1,0)</f>
        <v>0</v>
      </c>
      <c r="BX95" s="3">
        <f t="shared" si="205"/>
        <v>0</v>
      </c>
      <c r="BY95" s="3" t="str">
        <f t="shared" ref="BY95:BY127" si="304">IF($D95=3,F95,"N/A")</f>
        <v>N/A</v>
      </c>
      <c r="BZ95" s="3" t="str">
        <f t="shared" ref="BZ95:BZ127" si="305">IF($D95=3,G95,"N/A")</f>
        <v>N/A</v>
      </c>
      <c r="CA95" s="3" t="str">
        <f t="shared" ref="CA95:CA127" si="306">IF($D95=3,H95,"N/A")</f>
        <v>N/A</v>
      </c>
      <c r="CB95" s="3" t="str">
        <f t="shared" ref="CB95:CB127" si="307">IF($D95=3,I95,"N/A")</f>
        <v>N/A</v>
      </c>
      <c r="CD95" s="3">
        <f t="shared" si="209"/>
        <v>1</v>
      </c>
      <c r="CE95" s="3">
        <f t="shared" ref="CE95:CE127" si="308">IF($D95=4,F95,"N/A")</f>
        <v>5</v>
      </c>
      <c r="CF95" s="3">
        <f t="shared" ref="CF95:CF127" si="309">IF($D95=4,G95,"N/A")</f>
        <v>6</v>
      </c>
      <c r="CG95" s="3">
        <f t="shared" ref="CG95:CG127" si="310">IF($D95=4,H95,"N/A")</f>
        <v>4</v>
      </c>
      <c r="CH95" s="3">
        <f t="shared" ref="CH95:CH127" si="311">IF($D95=4,I95,"N/A")</f>
        <v>5</v>
      </c>
      <c r="CJ95" s="3">
        <f t="shared" si="172"/>
        <v>0</v>
      </c>
      <c r="CK95" s="3" t="str">
        <f t="shared" ref="CK95:CK127" si="312">IF($D95=5,F95,"N/A")</f>
        <v>N/A</v>
      </c>
      <c r="CL95" s="3" t="str">
        <f t="shared" ref="CL95:CL127" si="313">IF($D95=5,G95,"N/A")</f>
        <v>N/A</v>
      </c>
      <c r="CM95" s="3" t="str">
        <f t="shared" ref="CM95:CM127" si="314">IF($D95=5,H95,"N/A")</f>
        <v>N/A</v>
      </c>
      <c r="CN95" s="3" t="str">
        <f t="shared" ref="CN95:CN127" si="315">IF($D95=5,I95,"N/A")</f>
        <v>N/A</v>
      </c>
      <c r="CP95" s="3">
        <v>2</v>
      </c>
      <c r="CQ95" s="3">
        <v>2</v>
      </c>
      <c r="CR95" s="3">
        <v>1</v>
      </c>
      <c r="CS95" s="3">
        <v>1</v>
      </c>
      <c r="CU95" s="3">
        <f t="shared" si="216"/>
        <v>0</v>
      </c>
      <c r="CV95" s="3">
        <f t="shared" si="217"/>
        <v>0</v>
      </c>
      <c r="CW95" s="3">
        <f t="shared" si="218"/>
        <v>0</v>
      </c>
      <c r="CX95" s="3">
        <f t="shared" si="219"/>
        <v>0</v>
      </c>
      <c r="CZ95" s="3">
        <v>1</v>
      </c>
      <c r="DA95" s="3">
        <v>1</v>
      </c>
      <c r="DB95" s="3">
        <v>0</v>
      </c>
      <c r="DC95" s="3">
        <v>0</v>
      </c>
    </row>
    <row r="96" spans="1:107">
      <c r="A96" s="3" t="s">
        <v>439</v>
      </c>
      <c r="B96" s="3">
        <v>5</v>
      </c>
      <c r="C96" s="3">
        <v>516</v>
      </c>
      <c r="D96" s="3">
        <v>5</v>
      </c>
      <c r="E96" s="3">
        <v>15</v>
      </c>
      <c r="F96" s="3">
        <v>6</v>
      </c>
      <c r="G96" s="3">
        <v>6</v>
      </c>
      <c r="H96" s="3">
        <v>7</v>
      </c>
      <c r="I96" s="3">
        <v>7</v>
      </c>
      <c r="J96" s="3">
        <v>1</v>
      </c>
      <c r="L96" s="3">
        <f t="shared" si="280"/>
        <v>0</v>
      </c>
      <c r="M96" s="3">
        <f t="shared" si="281"/>
        <v>0</v>
      </c>
      <c r="N96" s="3">
        <f t="shared" si="282"/>
        <v>0</v>
      </c>
      <c r="O96" s="3">
        <f t="shared" si="283"/>
        <v>0</v>
      </c>
      <c r="Q96" s="3">
        <f t="shared" si="173"/>
        <v>0</v>
      </c>
      <c r="R96" s="3">
        <f t="shared" si="174"/>
        <v>0</v>
      </c>
      <c r="S96" s="3">
        <f t="shared" si="175"/>
        <v>0</v>
      </c>
      <c r="T96" s="3">
        <f t="shared" si="176"/>
        <v>0</v>
      </c>
      <c r="V96" s="3">
        <f t="shared" si="177"/>
        <v>1</v>
      </c>
      <c r="W96" s="3">
        <f t="shared" si="178"/>
        <v>1</v>
      </c>
      <c r="X96" s="3">
        <f t="shared" si="179"/>
        <v>0</v>
      </c>
      <c r="Y96" s="3">
        <f t="shared" si="180"/>
        <v>0</v>
      </c>
      <c r="AA96" s="3">
        <f t="shared" si="181"/>
        <v>0</v>
      </c>
      <c r="AB96" s="3">
        <f t="shared" si="182"/>
        <v>0</v>
      </c>
      <c r="AC96" s="3">
        <f t="shared" si="183"/>
        <v>1</v>
      </c>
      <c r="AD96" s="3">
        <f t="shared" si="184"/>
        <v>1</v>
      </c>
      <c r="AF96" s="3">
        <f t="shared" si="185"/>
        <v>0</v>
      </c>
      <c r="AG96" s="3">
        <f t="shared" si="186"/>
        <v>0</v>
      </c>
      <c r="AH96" s="3">
        <f t="shared" si="187"/>
        <v>0</v>
      </c>
      <c r="AI96" s="3">
        <f t="shared" si="188"/>
        <v>0</v>
      </c>
      <c r="AK96" s="3">
        <f t="shared" si="189"/>
        <v>0</v>
      </c>
      <c r="AL96" s="3">
        <f t="shared" si="190"/>
        <v>0</v>
      </c>
      <c r="AM96" s="3">
        <f t="shared" si="191"/>
        <v>0</v>
      </c>
      <c r="AN96" s="3">
        <f t="shared" si="192"/>
        <v>0</v>
      </c>
      <c r="AP96" s="3">
        <f t="shared" si="193"/>
        <v>0</v>
      </c>
      <c r="AQ96" s="3">
        <f t="shared" si="194"/>
        <v>0</v>
      </c>
      <c r="AR96" s="3">
        <f t="shared" si="195"/>
        <v>0</v>
      </c>
      <c r="AS96" s="3">
        <f t="shared" si="196"/>
        <v>0</v>
      </c>
      <c r="AU96" s="3">
        <f t="shared" si="197"/>
        <v>0</v>
      </c>
      <c r="AV96" s="3">
        <f t="shared" si="198"/>
        <v>0</v>
      </c>
      <c r="AW96" s="3">
        <f t="shared" si="199"/>
        <v>0</v>
      </c>
      <c r="AX96" s="3">
        <f t="shared" si="200"/>
        <v>0</v>
      </c>
      <c r="AZ96" s="3">
        <f t="shared" si="284"/>
        <v>0</v>
      </c>
      <c r="BA96" s="3">
        <f t="shared" si="285"/>
        <v>1</v>
      </c>
      <c r="BB96" s="3">
        <f t="shared" si="286"/>
        <v>1</v>
      </c>
      <c r="BC96" s="3">
        <f t="shared" si="287"/>
        <v>0</v>
      </c>
      <c r="BD96" s="3">
        <f t="shared" si="288"/>
        <v>1</v>
      </c>
      <c r="BE96" s="3">
        <f t="shared" si="289"/>
        <v>1</v>
      </c>
      <c r="BF96" s="3">
        <f t="shared" si="290"/>
        <v>0</v>
      </c>
      <c r="BG96" s="3">
        <f t="shared" si="291"/>
        <v>0</v>
      </c>
      <c r="BH96" s="3">
        <f t="shared" si="292"/>
        <v>0</v>
      </c>
      <c r="BI96" s="3">
        <f t="shared" si="293"/>
        <v>0</v>
      </c>
      <c r="BJ96" s="3">
        <f t="shared" si="294"/>
        <v>0</v>
      </c>
      <c r="BK96" s="3">
        <f t="shared" si="295"/>
        <v>0</v>
      </c>
      <c r="BM96" s="15">
        <f t="shared" si="201"/>
        <v>0</v>
      </c>
      <c r="BN96" s="3">
        <f t="shared" si="168"/>
        <v>0</v>
      </c>
      <c r="BO96" s="3">
        <f t="shared" si="169"/>
        <v>0</v>
      </c>
      <c r="BP96" s="3">
        <f t="shared" si="170"/>
        <v>0</v>
      </c>
      <c r="BQ96" s="3">
        <f t="shared" si="171"/>
        <v>0</v>
      </c>
      <c r="BS96" s="3">
        <f t="shared" si="300"/>
        <v>0</v>
      </c>
      <c r="BT96" s="3">
        <f t="shared" si="301"/>
        <v>0</v>
      </c>
      <c r="BU96" s="3">
        <f t="shared" si="302"/>
        <v>0</v>
      </c>
      <c r="BV96" s="3">
        <f t="shared" si="303"/>
        <v>0</v>
      </c>
      <c r="BX96" s="3">
        <f t="shared" si="205"/>
        <v>0</v>
      </c>
      <c r="BY96" s="3" t="str">
        <f t="shared" si="304"/>
        <v>N/A</v>
      </c>
      <c r="BZ96" s="3" t="str">
        <f t="shared" si="305"/>
        <v>N/A</v>
      </c>
      <c r="CA96" s="3" t="str">
        <f t="shared" si="306"/>
        <v>N/A</v>
      </c>
      <c r="CB96" s="3" t="str">
        <f t="shared" si="307"/>
        <v>N/A</v>
      </c>
      <c r="CD96" s="3">
        <f t="shared" si="209"/>
        <v>0</v>
      </c>
      <c r="CE96" s="3" t="str">
        <f t="shared" si="308"/>
        <v>N/A</v>
      </c>
      <c r="CF96" s="3" t="str">
        <f t="shared" si="309"/>
        <v>N/A</v>
      </c>
      <c r="CG96" s="3" t="str">
        <f t="shared" si="310"/>
        <v>N/A</v>
      </c>
      <c r="CH96" s="3" t="str">
        <f t="shared" si="311"/>
        <v>N/A</v>
      </c>
      <c r="CJ96" s="3">
        <f t="shared" si="172"/>
        <v>1</v>
      </c>
      <c r="CK96" s="3">
        <f t="shared" si="312"/>
        <v>6</v>
      </c>
      <c r="CL96" s="3">
        <f t="shared" si="313"/>
        <v>6</v>
      </c>
      <c r="CM96" s="3">
        <f t="shared" si="314"/>
        <v>7</v>
      </c>
      <c r="CN96" s="3">
        <f t="shared" si="315"/>
        <v>7</v>
      </c>
      <c r="CP96" s="3">
        <v>2</v>
      </c>
      <c r="CQ96" s="3">
        <v>2</v>
      </c>
      <c r="CR96" s="3">
        <v>3</v>
      </c>
      <c r="CS96" s="3">
        <v>2</v>
      </c>
      <c r="CU96" s="3">
        <f t="shared" si="216"/>
        <v>0</v>
      </c>
      <c r="CV96" s="3">
        <f t="shared" si="217"/>
        <v>0</v>
      </c>
      <c r="CW96" s="3">
        <f t="shared" si="218"/>
        <v>0</v>
      </c>
      <c r="CX96" s="3">
        <f t="shared" si="219"/>
        <v>0</v>
      </c>
      <c r="CZ96" s="3">
        <v>1</v>
      </c>
      <c r="DA96" s="3">
        <v>1</v>
      </c>
      <c r="DB96" s="3">
        <v>0</v>
      </c>
      <c r="DC96" s="3">
        <v>1</v>
      </c>
    </row>
    <row r="97" spans="1:107">
      <c r="A97" s="3" t="s">
        <v>439</v>
      </c>
      <c r="B97" s="3">
        <v>6</v>
      </c>
      <c r="C97" s="3">
        <v>343</v>
      </c>
      <c r="D97" s="3">
        <v>4</v>
      </c>
      <c r="E97" s="3">
        <v>13</v>
      </c>
      <c r="F97" s="3">
        <v>6</v>
      </c>
      <c r="G97" s="3">
        <v>4</v>
      </c>
      <c r="H97" s="3">
        <v>6</v>
      </c>
      <c r="I97" s="3">
        <v>5</v>
      </c>
      <c r="J97" s="3">
        <v>1</v>
      </c>
      <c r="L97" s="3">
        <f t="shared" si="280"/>
        <v>0</v>
      </c>
      <c r="M97" s="3">
        <f t="shared" si="281"/>
        <v>1</v>
      </c>
      <c r="N97" s="3">
        <f t="shared" si="282"/>
        <v>0</v>
      </c>
      <c r="O97" s="3">
        <f t="shared" si="283"/>
        <v>0</v>
      </c>
      <c r="Q97" s="3">
        <f t="shared" si="173"/>
        <v>0</v>
      </c>
      <c r="R97" s="3">
        <f t="shared" si="174"/>
        <v>0</v>
      </c>
      <c r="S97" s="3">
        <f t="shared" si="175"/>
        <v>0</v>
      </c>
      <c r="T97" s="3">
        <f t="shared" si="176"/>
        <v>0</v>
      </c>
      <c r="V97" s="3">
        <f t="shared" si="177"/>
        <v>0</v>
      </c>
      <c r="W97" s="3">
        <f t="shared" si="178"/>
        <v>0</v>
      </c>
      <c r="X97" s="3">
        <f t="shared" si="179"/>
        <v>0</v>
      </c>
      <c r="Y97" s="3">
        <f t="shared" si="180"/>
        <v>1</v>
      </c>
      <c r="AA97" s="3">
        <f t="shared" si="181"/>
        <v>1</v>
      </c>
      <c r="AB97" s="3">
        <f t="shared" si="182"/>
        <v>0</v>
      </c>
      <c r="AC97" s="3">
        <f t="shared" si="183"/>
        <v>1</v>
      </c>
      <c r="AD97" s="3">
        <f t="shared" si="184"/>
        <v>0</v>
      </c>
      <c r="AF97" s="3">
        <f t="shared" si="185"/>
        <v>0</v>
      </c>
      <c r="AG97" s="3">
        <f t="shared" si="186"/>
        <v>0</v>
      </c>
      <c r="AH97" s="3">
        <f t="shared" si="187"/>
        <v>0</v>
      </c>
      <c r="AI97" s="3">
        <f t="shared" si="188"/>
        <v>0</v>
      </c>
      <c r="AK97" s="3">
        <f t="shared" si="189"/>
        <v>0</v>
      </c>
      <c r="AL97" s="3">
        <f t="shared" si="190"/>
        <v>0</v>
      </c>
      <c r="AM97" s="3">
        <f t="shared" si="191"/>
        <v>0</v>
      </c>
      <c r="AN97" s="3">
        <f t="shared" si="192"/>
        <v>0</v>
      </c>
      <c r="AP97" s="3">
        <f t="shared" si="193"/>
        <v>0</v>
      </c>
      <c r="AQ97" s="3">
        <f t="shared" si="194"/>
        <v>0</v>
      </c>
      <c r="AR97" s="3">
        <f t="shared" si="195"/>
        <v>0</v>
      </c>
      <c r="AS97" s="3">
        <f t="shared" si="196"/>
        <v>0</v>
      </c>
      <c r="AU97" s="3">
        <f t="shared" si="197"/>
        <v>0</v>
      </c>
      <c r="AV97" s="3">
        <f t="shared" si="198"/>
        <v>0</v>
      </c>
      <c r="AW97" s="3">
        <f t="shared" si="199"/>
        <v>0</v>
      </c>
      <c r="AX97" s="3">
        <f t="shared" si="200"/>
        <v>0</v>
      </c>
      <c r="AZ97" s="3">
        <f t="shared" si="284"/>
        <v>0</v>
      </c>
      <c r="BA97" s="3">
        <f t="shared" si="285"/>
        <v>0</v>
      </c>
      <c r="BB97" s="3">
        <f t="shared" si="286"/>
        <v>0</v>
      </c>
      <c r="BC97" s="3">
        <f t="shared" si="287"/>
        <v>1</v>
      </c>
      <c r="BD97" s="3">
        <f t="shared" si="288"/>
        <v>1</v>
      </c>
      <c r="BE97" s="3">
        <f t="shared" si="289"/>
        <v>1</v>
      </c>
      <c r="BF97" s="3">
        <f t="shared" si="290"/>
        <v>0</v>
      </c>
      <c r="BG97" s="3">
        <f t="shared" si="291"/>
        <v>0</v>
      </c>
      <c r="BH97" s="3">
        <f t="shared" si="292"/>
        <v>0</v>
      </c>
      <c r="BI97" s="3">
        <f t="shared" si="293"/>
        <v>1</v>
      </c>
      <c r="BJ97" s="3">
        <f t="shared" si="294"/>
        <v>0</v>
      </c>
      <c r="BK97" s="3">
        <f t="shared" si="295"/>
        <v>1</v>
      </c>
      <c r="BM97" s="15" t="str">
        <f t="shared" si="201"/>
        <v>Scott</v>
      </c>
      <c r="BN97" s="3">
        <f t="shared" si="168"/>
        <v>0</v>
      </c>
      <c r="BO97" s="3">
        <f t="shared" si="169"/>
        <v>1</v>
      </c>
      <c r="BP97" s="3">
        <f t="shared" si="170"/>
        <v>0</v>
      </c>
      <c r="BQ97" s="3">
        <f t="shared" si="171"/>
        <v>0</v>
      </c>
      <c r="BS97" s="3">
        <f t="shared" si="300"/>
        <v>0</v>
      </c>
      <c r="BT97" s="3">
        <f t="shared" si="301"/>
        <v>0</v>
      </c>
      <c r="BU97" s="3">
        <f t="shared" si="302"/>
        <v>0</v>
      </c>
      <c r="BV97" s="3">
        <f t="shared" si="303"/>
        <v>0</v>
      </c>
      <c r="BX97" s="3">
        <f t="shared" si="205"/>
        <v>0</v>
      </c>
      <c r="BY97" s="3" t="str">
        <f t="shared" si="304"/>
        <v>N/A</v>
      </c>
      <c r="BZ97" s="3" t="str">
        <f t="shared" si="305"/>
        <v>N/A</v>
      </c>
      <c r="CA97" s="3" t="str">
        <f t="shared" si="306"/>
        <v>N/A</v>
      </c>
      <c r="CB97" s="3" t="str">
        <f t="shared" si="307"/>
        <v>N/A</v>
      </c>
      <c r="CD97" s="3">
        <f t="shared" si="209"/>
        <v>1</v>
      </c>
      <c r="CE97" s="3">
        <f t="shared" si="308"/>
        <v>6</v>
      </c>
      <c r="CF97" s="3">
        <f t="shared" si="309"/>
        <v>4</v>
      </c>
      <c r="CG97" s="3">
        <f t="shared" si="310"/>
        <v>6</v>
      </c>
      <c r="CH97" s="3">
        <f t="shared" si="311"/>
        <v>5</v>
      </c>
      <c r="CJ97" s="3">
        <f t="shared" si="172"/>
        <v>0</v>
      </c>
      <c r="CK97" s="3" t="str">
        <f t="shared" si="312"/>
        <v>N/A</v>
      </c>
      <c r="CL97" s="3" t="str">
        <f t="shared" si="313"/>
        <v>N/A</v>
      </c>
      <c r="CM97" s="3" t="str">
        <f t="shared" si="314"/>
        <v>N/A</v>
      </c>
      <c r="CN97" s="3" t="str">
        <f t="shared" si="315"/>
        <v>N/A</v>
      </c>
      <c r="CP97" s="3">
        <v>2</v>
      </c>
      <c r="CQ97" s="3">
        <v>1</v>
      </c>
      <c r="CR97" s="3">
        <v>1</v>
      </c>
      <c r="CS97" s="3">
        <v>2</v>
      </c>
      <c r="CU97" s="3">
        <f t="shared" si="216"/>
        <v>0</v>
      </c>
      <c r="CV97" s="3">
        <f t="shared" si="217"/>
        <v>0</v>
      </c>
      <c r="CW97" s="3">
        <f t="shared" si="218"/>
        <v>0</v>
      </c>
      <c r="CX97" s="3">
        <f t="shared" si="219"/>
        <v>0</v>
      </c>
      <c r="CZ97" s="3">
        <v>0</v>
      </c>
      <c r="DA97" s="3">
        <v>1</v>
      </c>
      <c r="DB97" s="3">
        <v>0</v>
      </c>
      <c r="DC97" s="3">
        <v>0</v>
      </c>
    </row>
    <row r="98" spans="1:107">
      <c r="A98" s="3" t="s">
        <v>439</v>
      </c>
      <c r="B98" s="3">
        <v>7</v>
      </c>
      <c r="C98" s="3">
        <v>394</v>
      </c>
      <c r="D98" s="3">
        <v>4</v>
      </c>
      <c r="E98" s="3">
        <v>5</v>
      </c>
      <c r="F98" s="3">
        <v>4</v>
      </c>
      <c r="G98" s="3">
        <v>5</v>
      </c>
      <c r="H98" s="3">
        <v>5</v>
      </c>
      <c r="I98" s="3">
        <v>5</v>
      </c>
      <c r="J98" s="3">
        <v>1</v>
      </c>
      <c r="L98" s="3">
        <f t="shared" si="280"/>
        <v>1</v>
      </c>
      <c r="M98" s="3">
        <f t="shared" si="281"/>
        <v>0</v>
      </c>
      <c r="N98" s="3">
        <f t="shared" si="282"/>
        <v>0</v>
      </c>
      <c r="O98" s="3">
        <f t="shared" si="283"/>
        <v>0</v>
      </c>
      <c r="Q98" s="3">
        <f t="shared" si="173"/>
        <v>0</v>
      </c>
      <c r="R98" s="3">
        <f t="shared" si="174"/>
        <v>0</v>
      </c>
      <c r="S98" s="3">
        <f t="shared" si="175"/>
        <v>0</v>
      </c>
      <c r="T98" s="3">
        <f t="shared" si="176"/>
        <v>0</v>
      </c>
      <c r="V98" s="3">
        <f t="shared" si="177"/>
        <v>0</v>
      </c>
      <c r="W98" s="3">
        <f t="shared" si="178"/>
        <v>1</v>
      </c>
      <c r="X98" s="3">
        <f t="shared" si="179"/>
        <v>1</v>
      </c>
      <c r="Y98" s="3">
        <f t="shared" si="180"/>
        <v>1</v>
      </c>
      <c r="AA98" s="3">
        <f t="shared" si="181"/>
        <v>0</v>
      </c>
      <c r="AB98" s="3">
        <f t="shared" si="182"/>
        <v>0</v>
      </c>
      <c r="AC98" s="3">
        <f t="shared" si="183"/>
        <v>0</v>
      </c>
      <c r="AD98" s="3">
        <f t="shared" si="184"/>
        <v>0</v>
      </c>
      <c r="AF98" s="3">
        <f t="shared" si="185"/>
        <v>0</v>
      </c>
      <c r="AG98" s="3">
        <f t="shared" si="186"/>
        <v>0</v>
      </c>
      <c r="AH98" s="3">
        <f t="shared" si="187"/>
        <v>0</v>
      </c>
      <c r="AI98" s="3">
        <f t="shared" si="188"/>
        <v>0</v>
      </c>
      <c r="AK98" s="3">
        <f t="shared" si="189"/>
        <v>0</v>
      </c>
      <c r="AL98" s="3">
        <f t="shared" si="190"/>
        <v>0</v>
      </c>
      <c r="AM98" s="3">
        <f t="shared" si="191"/>
        <v>0</v>
      </c>
      <c r="AN98" s="3">
        <f t="shared" si="192"/>
        <v>0</v>
      </c>
      <c r="AP98" s="3">
        <f t="shared" si="193"/>
        <v>0</v>
      </c>
      <c r="AQ98" s="3">
        <f t="shared" si="194"/>
        <v>0</v>
      </c>
      <c r="AR98" s="3">
        <f t="shared" si="195"/>
        <v>0</v>
      </c>
      <c r="AS98" s="3">
        <f t="shared" si="196"/>
        <v>0</v>
      </c>
      <c r="AU98" s="3">
        <f t="shared" si="197"/>
        <v>0</v>
      </c>
      <c r="AV98" s="3">
        <f t="shared" si="198"/>
        <v>0</v>
      </c>
      <c r="AW98" s="3">
        <f t="shared" si="199"/>
        <v>0</v>
      </c>
      <c r="AX98" s="3">
        <f t="shared" si="200"/>
        <v>0</v>
      </c>
      <c r="AZ98" s="3">
        <f t="shared" si="284"/>
        <v>1</v>
      </c>
      <c r="BA98" s="3">
        <f t="shared" si="285"/>
        <v>1</v>
      </c>
      <c r="BB98" s="3">
        <f t="shared" si="286"/>
        <v>1</v>
      </c>
      <c r="BC98" s="3">
        <f t="shared" si="287"/>
        <v>0</v>
      </c>
      <c r="BD98" s="3">
        <f t="shared" si="288"/>
        <v>0</v>
      </c>
      <c r="BE98" s="3">
        <f t="shared" si="289"/>
        <v>0</v>
      </c>
      <c r="BF98" s="3">
        <f t="shared" si="290"/>
        <v>0</v>
      </c>
      <c r="BG98" s="3">
        <f t="shared" si="291"/>
        <v>0</v>
      </c>
      <c r="BH98" s="3">
        <f t="shared" si="292"/>
        <v>0</v>
      </c>
      <c r="BI98" s="3">
        <f t="shared" si="293"/>
        <v>0</v>
      </c>
      <c r="BJ98" s="3">
        <f t="shared" si="294"/>
        <v>0</v>
      </c>
      <c r="BK98" s="3">
        <f t="shared" si="295"/>
        <v>0</v>
      </c>
      <c r="BM98" s="15" t="str">
        <f t="shared" si="201"/>
        <v>Paul</v>
      </c>
      <c r="BN98" s="3">
        <f t="shared" si="168"/>
        <v>1</v>
      </c>
      <c r="BO98" s="3">
        <f t="shared" si="169"/>
        <v>0</v>
      </c>
      <c r="BP98" s="3">
        <f t="shared" si="170"/>
        <v>0</v>
      </c>
      <c r="BQ98" s="3">
        <f t="shared" si="171"/>
        <v>0</v>
      </c>
      <c r="BS98" s="3">
        <f t="shared" si="300"/>
        <v>0</v>
      </c>
      <c r="BT98" s="3">
        <f t="shared" si="301"/>
        <v>0</v>
      </c>
      <c r="BU98" s="3">
        <f t="shared" si="302"/>
        <v>0</v>
      </c>
      <c r="BV98" s="3">
        <f t="shared" si="303"/>
        <v>0</v>
      </c>
      <c r="BX98" s="3">
        <f t="shared" si="205"/>
        <v>0</v>
      </c>
      <c r="BY98" s="3" t="str">
        <f t="shared" si="304"/>
        <v>N/A</v>
      </c>
      <c r="BZ98" s="3" t="str">
        <f t="shared" si="305"/>
        <v>N/A</v>
      </c>
      <c r="CA98" s="3" t="str">
        <f t="shared" si="306"/>
        <v>N/A</v>
      </c>
      <c r="CB98" s="3" t="str">
        <f t="shared" si="307"/>
        <v>N/A</v>
      </c>
      <c r="CD98" s="3">
        <f t="shared" si="209"/>
        <v>1</v>
      </c>
      <c r="CE98" s="3">
        <f t="shared" si="308"/>
        <v>4</v>
      </c>
      <c r="CF98" s="3">
        <f t="shared" si="309"/>
        <v>5</v>
      </c>
      <c r="CG98" s="3">
        <f t="shared" si="310"/>
        <v>5</v>
      </c>
      <c r="CH98" s="3">
        <f t="shared" si="311"/>
        <v>5</v>
      </c>
      <c r="CJ98" s="3">
        <f t="shared" si="172"/>
        <v>0</v>
      </c>
      <c r="CK98" s="3" t="str">
        <f t="shared" si="312"/>
        <v>N/A</v>
      </c>
      <c r="CL98" s="3" t="str">
        <f t="shared" si="313"/>
        <v>N/A</v>
      </c>
      <c r="CM98" s="3" t="str">
        <f t="shared" si="314"/>
        <v>N/A</v>
      </c>
      <c r="CN98" s="3" t="str">
        <f t="shared" si="315"/>
        <v>N/A</v>
      </c>
      <c r="CP98" s="3">
        <v>2</v>
      </c>
      <c r="CQ98" s="3">
        <v>2</v>
      </c>
      <c r="CR98" s="3">
        <v>2</v>
      </c>
      <c r="CS98" s="3">
        <v>2</v>
      </c>
      <c r="CU98" s="3">
        <f t="shared" si="216"/>
        <v>1</v>
      </c>
      <c r="CV98" s="3">
        <f t="shared" si="217"/>
        <v>0</v>
      </c>
      <c r="CW98" s="3">
        <f t="shared" si="218"/>
        <v>0</v>
      </c>
      <c r="CX98" s="3">
        <f t="shared" si="219"/>
        <v>0</v>
      </c>
      <c r="CZ98" s="3">
        <v>1</v>
      </c>
      <c r="DA98" s="3">
        <v>1</v>
      </c>
      <c r="DB98" s="3">
        <v>1</v>
      </c>
      <c r="DC98" s="3">
        <v>1</v>
      </c>
    </row>
    <row r="99" spans="1:107">
      <c r="A99" s="3" t="s">
        <v>439</v>
      </c>
      <c r="B99" s="3">
        <v>8</v>
      </c>
      <c r="C99" s="3">
        <v>196</v>
      </c>
      <c r="D99" s="3">
        <v>3</v>
      </c>
      <c r="E99" s="3">
        <v>3</v>
      </c>
      <c r="F99" s="3">
        <v>7</v>
      </c>
      <c r="G99" s="3">
        <v>4</v>
      </c>
      <c r="H99" s="3">
        <v>4</v>
      </c>
      <c r="I99" s="3">
        <v>3</v>
      </c>
      <c r="J99" s="3">
        <v>1</v>
      </c>
      <c r="L99" s="3">
        <f t="shared" si="280"/>
        <v>0</v>
      </c>
      <c r="M99" s="3">
        <f t="shared" si="281"/>
        <v>0</v>
      </c>
      <c r="N99" s="3">
        <f t="shared" si="282"/>
        <v>0</v>
      </c>
      <c r="O99" s="3">
        <f t="shared" si="283"/>
        <v>1</v>
      </c>
      <c r="Q99" s="3">
        <f t="shared" si="173"/>
        <v>0</v>
      </c>
      <c r="R99" s="3">
        <f t="shared" si="174"/>
        <v>0</v>
      </c>
      <c r="S99" s="3">
        <f t="shared" si="175"/>
        <v>0</v>
      </c>
      <c r="T99" s="3">
        <f t="shared" si="176"/>
        <v>0</v>
      </c>
      <c r="V99" s="3">
        <f t="shared" si="177"/>
        <v>0</v>
      </c>
      <c r="W99" s="3">
        <f t="shared" si="178"/>
        <v>1</v>
      </c>
      <c r="X99" s="3">
        <f t="shared" si="179"/>
        <v>1</v>
      </c>
      <c r="Y99" s="3">
        <f t="shared" si="180"/>
        <v>0</v>
      </c>
      <c r="AA99" s="3">
        <f t="shared" si="181"/>
        <v>0</v>
      </c>
      <c r="AB99" s="3">
        <f t="shared" si="182"/>
        <v>0</v>
      </c>
      <c r="AC99" s="3">
        <f t="shared" si="183"/>
        <v>0</v>
      </c>
      <c r="AD99" s="3">
        <f t="shared" si="184"/>
        <v>0</v>
      </c>
      <c r="AF99" s="3">
        <f t="shared" si="185"/>
        <v>0</v>
      </c>
      <c r="AG99" s="3">
        <f t="shared" si="186"/>
        <v>0</v>
      </c>
      <c r="AH99" s="3">
        <f t="shared" si="187"/>
        <v>0</v>
      </c>
      <c r="AI99" s="3">
        <f t="shared" si="188"/>
        <v>0</v>
      </c>
      <c r="AK99" s="3">
        <f t="shared" si="189"/>
        <v>1</v>
      </c>
      <c r="AL99" s="3">
        <f t="shared" si="190"/>
        <v>0</v>
      </c>
      <c r="AM99" s="3">
        <f t="shared" si="191"/>
        <v>0</v>
      </c>
      <c r="AN99" s="3">
        <f t="shared" si="192"/>
        <v>0</v>
      </c>
      <c r="AP99" s="3">
        <f t="shared" si="193"/>
        <v>0</v>
      </c>
      <c r="AQ99" s="3">
        <f t="shared" si="194"/>
        <v>0</v>
      </c>
      <c r="AR99" s="3">
        <f t="shared" si="195"/>
        <v>0</v>
      </c>
      <c r="AS99" s="3">
        <f t="shared" si="196"/>
        <v>0</v>
      </c>
      <c r="AU99" s="3">
        <f t="shared" si="197"/>
        <v>0</v>
      </c>
      <c r="AV99" s="3">
        <f t="shared" si="198"/>
        <v>0</v>
      </c>
      <c r="AW99" s="3">
        <f t="shared" si="199"/>
        <v>0</v>
      </c>
      <c r="AX99" s="3">
        <f t="shared" si="200"/>
        <v>0</v>
      </c>
      <c r="AZ99" s="3">
        <f t="shared" si="284"/>
        <v>0</v>
      </c>
      <c r="BA99" s="3">
        <f t="shared" si="285"/>
        <v>0</v>
      </c>
      <c r="BB99" s="3">
        <f t="shared" si="286"/>
        <v>0</v>
      </c>
      <c r="BC99" s="3">
        <f t="shared" si="287"/>
        <v>1</v>
      </c>
      <c r="BD99" s="3">
        <f t="shared" si="288"/>
        <v>0</v>
      </c>
      <c r="BE99" s="3">
        <f t="shared" si="289"/>
        <v>0</v>
      </c>
      <c r="BF99" s="3">
        <f t="shared" si="290"/>
        <v>1</v>
      </c>
      <c r="BG99" s="3">
        <f t="shared" si="291"/>
        <v>0</v>
      </c>
      <c r="BH99" s="3">
        <f t="shared" si="292"/>
        <v>0</v>
      </c>
      <c r="BI99" s="3">
        <f t="shared" si="293"/>
        <v>1</v>
      </c>
      <c r="BJ99" s="3">
        <f t="shared" si="294"/>
        <v>1</v>
      </c>
      <c r="BK99" s="3">
        <f t="shared" si="295"/>
        <v>1</v>
      </c>
      <c r="BM99" s="15" t="str">
        <f t="shared" si="201"/>
        <v>Droz</v>
      </c>
      <c r="BN99" s="3">
        <f t="shared" si="168"/>
        <v>0</v>
      </c>
      <c r="BO99" s="3">
        <f t="shared" si="169"/>
        <v>0</v>
      </c>
      <c r="BP99" s="3">
        <f t="shared" si="170"/>
        <v>0</v>
      </c>
      <c r="BQ99" s="3">
        <f t="shared" si="171"/>
        <v>1</v>
      </c>
      <c r="BS99" s="3">
        <f t="shared" si="300"/>
        <v>1</v>
      </c>
      <c r="BT99" s="3">
        <f t="shared" si="301"/>
        <v>0</v>
      </c>
      <c r="BU99" s="3">
        <f t="shared" si="302"/>
        <v>0</v>
      </c>
      <c r="BV99" s="3">
        <f t="shared" si="303"/>
        <v>0</v>
      </c>
      <c r="BX99" s="3">
        <f t="shared" si="205"/>
        <v>1</v>
      </c>
      <c r="BY99" s="3">
        <f t="shared" si="304"/>
        <v>7</v>
      </c>
      <c r="BZ99" s="3">
        <f t="shared" si="305"/>
        <v>4</v>
      </c>
      <c r="CA99" s="3">
        <f t="shared" si="306"/>
        <v>4</v>
      </c>
      <c r="CB99" s="3">
        <f t="shared" si="307"/>
        <v>3</v>
      </c>
      <c r="CD99" s="3">
        <f t="shared" si="209"/>
        <v>0</v>
      </c>
      <c r="CE99" s="3" t="str">
        <f t="shared" si="308"/>
        <v>N/A</v>
      </c>
      <c r="CF99" s="3" t="str">
        <f t="shared" si="309"/>
        <v>N/A</v>
      </c>
      <c r="CG99" s="3" t="str">
        <f t="shared" si="310"/>
        <v>N/A</v>
      </c>
      <c r="CH99" s="3" t="str">
        <f t="shared" si="311"/>
        <v>N/A</v>
      </c>
      <c r="CJ99" s="3">
        <f t="shared" si="172"/>
        <v>0</v>
      </c>
      <c r="CK99" s="3" t="str">
        <f t="shared" si="312"/>
        <v>N/A</v>
      </c>
      <c r="CL99" s="3" t="str">
        <f t="shared" si="313"/>
        <v>N/A</v>
      </c>
      <c r="CM99" s="3" t="str">
        <f t="shared" si="314"/>
        <v>N/A</v>
      </c>
      <c r="CN99" s="3" t="str">
        <f t="shared" si="315"/>
        <v>N/A</v>
      </c>
      <c r="CP99" s="3">
        <v>3</v>
      </c>
      <c r="CQ99" s="3">
        <v>2</v>
      </c>
      <c r="CR99" s="3">
        <v>2</v>
      </c>
      <c r="CS99" s="3">
        <v>1</v>
      </c>
      <c r="CU99" s="3">
        <f t="shared" si="216"/>
        <v>0</v>
      </c>
      <c r="CV99" s="3">
        <f t="shared" si="217"/>
        <v>0</v>
      </c>
      <c r="CW99" s="3">
        <f t="shared" si="218"/>
        <v>0</v>
      </c>
      <c r="CX99" s="3">
        <f t="shared" si="219"/>
        <v>0</v>
      </c>
      <c r="CZ99" s="3">
        <v>0</v>
      </c>
      <c r="DA99" s="3">
        <v>0</v>
      </c>
      <c r="DB99" s="3">
        <v>0</v>
      </c>
      <c r="DC99" s="3">
        <v>0</v>
      </c>
    </row>
    <row r="100" spans="1:107">
      <c r="A100" s="3" t="s">
        <v>439</v>
      </c>
      <c r="B100" s="3">
        <v>9</v>
      </c>
      <c r="C100" s="3">
        <v>346</v>
      </c>
      <c r="D100" s="3">
        <v>4</v>
      </c>
      <c r="E100" s="3">
        <v>9</v>
      </c>
      <c r="F100" s="3">
        <v>4</v>
      </c>
      <c r="G100" s="3">
        <v>7</v>
      </c>
      <c r="H100" s="3">
        <v>4</v>
      </c>
      <c r="I100" s="3">
        <v>3</v>
      </c>
      <c r="J100" s="3">
        <v>1</v>
      </c>
      <c r="L100" s="3">
        <f t="shared" si="280"/>
        <v>1</v>
      </c>
      <c r="M100" s="3">
        <f t="shared" si="281"/>
        <v>0</v>
      </c>
      <c r="N100" s="3">
        <f t="shared" si="282"/>
        <v>1</v>
      </c>
      <c r="O100" s="3">
        <f t="shared" si="283"/>
        <v>0</v>
      </c>
      <c r="Q100" s="3">
        <f t="shared" si="173"/>
        <v>0</v>
      </c>
      <c r="R100" s="3">
        <f t="shared" si="174"/>
        <v>0</v>
      </c>
      <c r="S100" s="3">
        <f t="shared" si="175"/>
        <v>0</v>
      </c>
      <c r="T100" s="3">
        <f t="shared" si="176"/>
        <v>1</v>
      </c>
      <c r="V100" s="3">
        <f t="shared" si="177"/>
        <v>0</v>
      </c>
      <c r="W100" s="3">
        <f t="shared" si="178"/>
        <v>0</v>
      </c>
      <c r="X100" s="3">
        <f t="shared" si="179"/>
        <v>0</v>
      </c>
      <c r="Y100" s="3">
        <f t="shared" si="180"/>
        <v>0</v>
      </c>
      <c r="AA100" s="3">
        <f t="shared" si="181"/>
        <v>0</v>
      </c>
      <c r="AB100" s="3">
        <f t="shared" si="182"/>
        <v>0</v>
      </c>
      <c r="AC100" s="3">
        <f t="shared" si="183"/>
        <v>0</v>
      </c>
      <c r="AD100" s="3">
        <f t="shared" si="184"/>
        <v>0</v>
      </c>
      <c r="AF100" s="3">
        <f t="shared" si="185"/>
        <v>0</v>
      </c>
      <c r="AG100" s="3">
        <f t="shared" si="186"/>
        <v>1</v>
      </c>
      <c r="AH100" s="3">
        <f t="shared" si="187"/>
        <v>0</v>
      </c>
      <c r="AI100" s="3">
        <f t="shared" si="188"/>
        <v>0</v>
      </c>
      <c r="AK100" s="3">
        <f t="shared" si="189"/>
        <v>0</v>
      </c>
      <c r="AL100" s="3">
        <f t="shared" si="190"/>
        <v>0</v>
      </c>
      <c r="AM100" s="3">
        <f t="shared" si="191"/>
        <v>0</v>
      </c>
      <c r="AN100" s="3">
        <f t="shared" si="192"/>
        <v>0</v>
      </c>
      <c r="AP100" s="3">
        <f t="shared" si="193"/>
        <v>0</v>
      </c>
      <c r="AQ100" s="3">
        <f t="shared" si="194"/>
        <v>0</v>
      </c>
      <c r="AR100" s="3">
        <f t="shared" si="195"/>
        <v>0</v>
      </c>
      <c r="AS100" s="3">
        <f t="shared" si="196"/>
        <v>0</v>
      </c>
      <c r="AU100" s="3">
        <f t="shared" si="197"/>
        <v>0</v>
      </c>
      <c r="AV100" s="3">
        <f t="shared" si="198"/>
        <v>0</v>
      </c>
      <c r="AW100" s="3">
        <f t="shared" si="199"/>
        <v>0</v>
      </c>
      <c r="AX100" s="3">
        <f t="shared" si="200"/>
        <v>0</v>
      </c>
      <c r="AZ100" s="3">
        <f t="shared" si="284"/>
        <v>1</v>
      </c>
      <c r="BA100" s="3">
        <f t="shared" si="285"/>
        <v>0</v>
      </c>
      <c r="BB100" s="3">
        <f t="shared" si="286"/>
        <v>0</v>
      </c>
      <c r="BC100" s="3">
        <f t="shared" si="287"/>
        <v>0</v>
      </c>
      <c r="BD100" s="3">
        <f t="shared" si="288"/>
        <v>0</v>
      </c>
      <c r="BE100" s="3">
        <f t="shared" si="289"/>
        <v>0</v>
      </c>
      <c r="BF100" s="3">
        <f t="shared" si="290"/>
        <v>0</v>
      </c>
      <c r="BG100" s="3">
        <f t="shared" si="291"/>
        <v>1</v>
      </c>
      <c r="BH100" s="3">
        <f t="shared" si="292"/>
        <v>0</v>
      </c>
      <c r="BI100" s="3">
        <f t="shared" si="293"/>
        <v>1</v>
      </c>
      <c r="BJ100" s="3">
        <f t="shared" si="294"/>
        <v>1</v>
      </c>
      <c r="BK100" s="3">
        <f t="shared" si="295"/>
        <v>1</v>
      </c>
      <c r="BM100" s="15" t="str">
        <f t="shared" si="201"/>
        <v>Droz</v>
      </c>
      <c r="BN100" s="3">
        <f t="shared" si="168"/>
        <v>0</v>
      </c>
      <c r="BO100" s="3">
        <f t="shared" si="169"/>
        <v>0</v>
      </c>
      <c r="BP100" s="3">
        <f t="shared" si="170"/>
        <v>0</v>
      </c>
      <c r="BQ100" s="3">
        <f t="shared" si="171"/>
        <v>1</v>
      </c>
      <c r="BS100" s="3">
        <f t="shared" si="300"/>
        <v>0</v>
      </c>
      <c r="BT100" s="3">
        <f t="shared" si="301"/>
        <v>0</v>
      </c>
      <c r="BU100" s="3">
        <f t="shared" si="302"/>
        <v>0</v>
      </c>
      <c r="BV100" s="3">
        <f t="shared" si="303"/>
        <v>0</v>
      </c>
      <c r="BX100" s="3">
        <f t="shared" si="205"/>
        <v>0</v>
      </c>
      <c r="BY100" s="3" t="str">
        <f t="shared" si="304"/>
        <v>N/A</v>
      </c>
      <c r="BZ100" s="3" t="str">
        <f t="shared" si="305"/>
        <v>N/A</v>
      </c>
      <c r="CA100" s="3" t="str">
        <f t="shared" si="306"/>
        <v>N/A</v>
      </c>
      <c r="CB100" s="3" t="str">
        <f t="shared" si="307"/>
        <v>N/A</v>
      </c>
      <c r="CD100" s="3">
        <f t="shared" si="209"/>
        <v>1</v>
      </c>
      <c r="CE100" s="3">
        <f t="shared" si="308"/>
        <v>4</v>
      </c>
      <c r="CF100" s="3">
        <f t="shared" si="309"/>
        <v>7</v>
      </c>
      <c r="CG100" s="3">
        <f t="shared" si="310"/>
        <v>4</v>
      </c>
      <c r="CH100" s="3">
        <f t="shared" si="311"/>
        <v>3</v>
      </c>
      <c r="CJ100" s="3">
        <f t="shared" si="172"/>
        <v>0</v>
      </c>
      <c r="CK100" s="3" t="str">
        <f t="shared" si="312"/>
        <v>N/A</v>
      </c>
      <c r="CL100" s="3" t="str">
        <f t="shared" si="313"/>
        <v>N/A</v>
      </c>
      <c r="CM100" s="3" t="str">
        <f t="shared" si="314"/>
        <v>N/A</v>
      </c>
      <c r="CN100" s="3" t="str">
        <f t="shared" si="315"/>
        <v>N/A</v>
      </c>
      <c r="CP100" s="3">
        <v>2</v>
      </c>
      <c r="CQ100" s="3">
        <v>3</v>
      </c>
      <c r="CR100" s="3">
        <v>2</v>
      </c>
      <c r="CS100" s="3">
        <v>1</v>
      </c>
      <c r="CU100" s="3">
        <f t="shared" si="216"/>
        <v>1</v>
      </c>
      <c r="CV100" s="3">
        <f t="shared" si="217"/>
        <v>0</v>
      </c>
      <c r="CW100" s="3">
        <f t="shared" si="218"/>
        <v>1</v>
      </c>
      <c r="CX100" s="3">
        <f t="shared" si="219"/>
        <v>1</v>
      </c>
      <c r="CZ100" s="3">
        <v>1</v>
      </c>
      <c r="DA100" s="3">
        <v>1</v>
      </c>
      <c r="DB100" s="3">
        <v>0</v>
      </c>
      <c r="DC100" s="3">
        <v>1</v>
      </c>
    </row>
    <row r="101" spans="1:107">
      <c r="A101" s="3" t="s">
        <v>439</v>
      </c>
      <c r="B101" s="3">
        <v>10</v>
      </c>
      <c r="C101" s="3">
        <v>358</v>
      </c>
      <c r="D101" s="3">
        <v>4</v>
      </c>
      <c r="E101" s="3">
        <v>6</v>
      </c>
      <c r="F101" s="3">
        <v>7</v>
      </c>
      <c r="G101" s="3">
        <v>6</v>
      </c>
      <c r="H101" s="3">
        <v>6</v>
      </c>
      <c r="I101" s="3">
        <v>5</v>
      </c>
      <c r="J101" s="3">
        <v>1</v>
      </c>
      <c r="L101" s="3">
        <f t="shared" si="280"/>
        <v>0</v>
      </c>
      <c r="M101" s="3">
        <f t="shared" si="281"/>
        <v>0</v>
      </c>
      <c r="N101" s="3">
        <f t="shared" si="282"/>
        <v>0</v>
      </c>
      <c r="O101" s="3">
        <f t="shared" si="283"/>
        <v>0</v>
      </c>
      <c r="Q101" s="3">
        <f t="shared" si="173"/>
        <v>0</v>
      </c>
      <c r="R101" s="3">
        <f t="shared" si="174"/>
        <v>0</v>
      </c>
      <c r="S101" s="3">
        <f t="shared" si="175"/>
        <v>0</v>
      </c>
      <c r="T101" s="3">
        <f t="shared" si="176"/>
        <v>0</v>
      </c>
      <c r="V101" s="3">
        <f t="shared" si="177"/>
        <v>0</v>
      </c>
      <c r="W101" s="3">
        <f t="shared" si="178"/>
        <v>0</v>
      </c>
      <c r="X101" s="3">
        <f t="shared" si="179"/>
        <v>0</v>
      </c>
      <c r="Y101" s="3">
        <f t="shared" si="180"/>
        <v>1</v>
      </c>
      <c r="AA101" s="3">
        <f t="shared" si="181"/>
        <v>0</v>
      </c>
      <c r="AB101" s="3">
        <f t="shared" si="182"/>
        <v>1</v>
      </c>
      <c r="AC101" s="3">
        <f t="shared" si="183"/>
        <v>1</v>
      </c>
      <c r="AD101" s="3">
        <f t="shared" si="184"/>
        <v>0</v>
      </c>
      <c r="AF101" s="3">
        <f t="shared" si="185"/>
        <v>1</v>
      </c>
      <c r="AG101" s="3">
        <f t="shared" si="186"/>
        <v>0</v>
      </c>
      <c r="AH101" s="3">
        <f t="shared" si="187"/>
        <v>0</v>
      </c>
      <c r="AI101" s="3">
        <f t="shared" si="188"/>
        <v>0</v>
      </c>
      <c r="AK101" s="3">
        <f t="shared" si="189"/>
        <v>0</v>
      </c>
      <c r="AL101" s="3">
        <f t="shared" si="190"/>
        <v>0</v>
      </c>
      <c r="AM101" s="3">
        <f t="shared" si="191"/>
        <v>0</v>
      </c>
      <c r="AN101" s="3">
        <f t="shared" si="192"/>
        <v>0</v>
      </c>
      <c r="AP101" s="3">
        <f t="shared" si="193"/>
        <v>0</v>
      </c>
      <c r="AQ101" s="3">
        <f t="shared" si="194"/>
        <v>0</v>
      </c>
      <c r="AR101" s="3">
        <f t="shared" si="195"/>
        <v>0</v>
      </c>
      <c r="AS101" s="3">
        <f t="shared" si="196"/>
        <v>0</v>
      </c>
      <c r="AU101" s="3">
        <f t="shared" si="197"/>
        <v>0</v>
      </c>
      <c r="AV101" s="3">
        <f t="shared" si="198"/>
        <v>0</v>
      </c>
      <c r="AW101" s="3">
        <f t="shared" si="199"/>
        <v>0</v>
      </c>
      <c r="AX101" s="3">
        <f t="shared" si="200"/>
        <v>0</v>
      </c>
      <c r="AZ101" s="3">
        <f t="shared" si="284"/>
        <v>0</v>
      </c>
      <c r="BA101" s="3">
        <f t="shared" si="285"/>
        <v>0</v>
      </c>
      <c r="BB101" s="3">
        <f t="shared" si="286"/>
        <v>0</v>
      </c>
      <c r="BC101" s="3">
        <f t="shared" si="287"/>
        <v>1</v>
      </c>
      <c r="BD101" s="3">
        <f t="shared" si="288"/>
        <v>0</v>
      </c>
      <c r="BE101" s="3">
        <f t="shared" si="289"/>
        <v>0</v>
      </c>
      <c r="BF101" s="3">
        <f t="shared" si="290"/>
        <v>1</v>
      </c>
      <c r="BG101" s="3">
        <f t="shared" si="291"/>
        <v>0</v>
      </c>
      <c r="BH101" s="3">
        <f t="shared" si="292"/>
        <v>0</v>
      </c>
      <c r="BI101" s="3">
        <f t="shared" si="293"/>
        <v>1</v>
      </c>
      <c r="BJ101" s="3">
        <f t="shared" si="294"/>
        <v>1</v>
      </c>
      <c r="BK101" s="3">
        <f t="shared" si="295"/>
        <v>1</v>
      </c>
      <c r="BM101" s="15" t="str">
        <f t="shared" si="201"/>
        <v>Droz</v>
      </c>
      <c r="BN101" s="3">
        <f t="shared" si="168"/>
        <v>0</v>
      </c>
      <c r="BO101" s="3">
        <f t="shared" si="169"/>
        <v>0</v>
      </c>
      <c r="BP101" s="3">
        <f t="shared" si="170"/>
        <v>0</v>
      </c>
      <c r="BQ101" s="3">
        <f t="shared" si="171"/>
        <v>1</v>
      </c>
      <c r="BS101" s="3">
        <f t="shared" si="300"/>
        <v>0</v>
      </c>
      <c r="BT101" s="3">
        <f t="shared" si="301"/>
        <v>0</v>
      </c>
      <c r="BU101" s="3">
        <f t="shared" si="302"/>
        <v>0</v>
      </c>
      <c r="BV101" s="3">
        <f t="shared" si="303"/>
        <v>0</v>
      </c>
      <c r="BX101" s="3">
        <f t="shared" si="205"/>
        <v>0</v>
      </c>
      <c r="BY101" s="3" t="str">
        <f t="shared" si="304"/>
        <v>N/A</v>
      </c>
      <c r="BZ101" s="3" t="str">
        <f t="shared" si="305"/>
        <v>N/A</v>
      </c>
      <c r="CA101" s="3" t="str">
        <f t="shared" si="306"/>
        <v>N/A</v>
      </c>
      <c r="CB101" s="3" t="str">
        <f t="shared" si="307"/>
        <v>N/A</v>
      </c>
      <c r="CD101" s="3">
        <f t="shared" si="209"/>
        <v>1</v>
      </c>
      <c r="CE101" s="3">
        <f t="shared" si="308"/>
        <v>7</v>
      </c>
      <c r="CF101" s="3">
        <f t="shared" si="309"/>
        <v>6</v>
      </c>
      <c r="CG101" s="3">
        <f t="shared" si="310"/>
        <v>6</v>
      </c>
      <c r="CH101" s="3">
        <f t="shared" si="311"/>
        <v>5</v>
      </c>
      <c r="CJ101" s="3">
        <f t="shared" si="172"/>
        <v>0</v>
      </c>
      <c r="CK101" s="3" t="str">
        <f t="shared" si="312"/>
        <v>N/A</v>
      </c>
      <c r="CL101" s="3" t="str">
        <f t="shared" si="313"/>
        <v>N/A</v>
      </c>
      <c r="CM101" s="3" t="str">
        <f t="shared" si="314"/>
        <v>N/A</v>
      </c>
      <c r="CN101" s="3" t="str">
        <f t="shared" si="315"/>
        <v>N/A</v>
      </c>
      <c r="CP101" s="3">
        <v>2</v>
      </c>
      <c r="CQ101" s="3">
        <v>2</v>
      </c>
      <c r="CR101" s="3">
        <v>2</v>
      </c>
      <c r="CS101" s="3">
        <v>2</v>
      </c>
      <c r="CU101" s="3">
        <f t="shared" si="216"/>
        <v>0</v>
      </c>
      <c r="CV101" s="3">
        <f t="shared" si="217"/>
        <v>0</v>
      </c>
      <c r="CW101" s="3">
        <f t="shared" si="218"/>
        <v>0</v>
      </c>
      <c r="CX101" s="3">
        <f t="shared" si="219"/>
        <v>0</v>
      </c>
      <c r="CZ101" s="3">
        <v>0</v>
      </c>
      <c r="DA101" s="3">
        <v>0</v>
      </c>
      <c r="DB101" s="3">
        <v>0</v>
      </c>
      <c r="DC101" s="3">
        <v>0</v>
      </c>
    </row>
    <row r="102" spans="1:107">
      <c r="A102" s="3" t="s">
        <v>439</v>
      </c>
      <c r="B102" s="3">
        <v>11</v>
      </c>
      <c r="C102" s="3">
        <v>517</v>
      </c>
      <c r="D102" s="3">
        <v>5</v>
      </c>
      <c r="E102" s="3">
        <v>8</v>
      </c>
      <c r="F102" s="3">
        <v>6</v>
      </c>
      <c r="G102" s="3">
        <v>7</v>
      </c>
      <c r="H102" s="3">
        <v>6</v>
      </c>
      <c r="I102" s="3">
        <v>5</v>
      </c>
      <c r="J102" s="3">
        <v>1</v>
      </c>
      <c r="L102" s="3">
        <f t="shared" si="280"/>
        <v>0</v>
      </c>
      <c r="M102" s="3">
        <f t="shared" si="281"/>
        <v>0</v>
      </c>
      <c r="N102" s="3">
        <f t="shared" si="282"/>
        <v>0</v>
      </c>
      <c r="O102" s="3">
        <f t="shared" si="283"/>
        <v>1</v>
      </c>
      <c r="Q102" s="3">
        <f t="shared" si="173"/>
        <v>0</v>
      </c>
      <c r="R102" s="3">
        <f t="shared" si="174"/>
        <v>0</v>
      </c>
      <c r="S102" s="3">
        <f t="shared" si="175"/>
        <v>0</v>
      </c>
      <c r="T102" s="3">
        <f t="shared" si="176"/>
        <v>0</v>
      </c>
      <c r="V102" s="3">
        <f t="shared" si="177"/>
        <v>1</v>
      </c>
      <c r="W102" s="3">
        <f t="shared" si="178"/>
        <v>0</v>
      </c>
      <c r="X102" s="3">
        <f t="shared" si="179"/>
        <v>1</v>
      </c>
      <c r="Y102" s="3">
        <f t="shared" si="180"/>
        <v>0</v>
      </c>
      <c r="AA102" s="3">
        <f t="shared" si="181"/>
        <v>0</v>
      </c>
      <c r="AB102" s="3">
        <f t="shared" si="182"/>
        <v>1</v>
      </c>
      <c r="AC102" s="3">
        <f t="shared" si="183"/>
        <v>0</v>
      </c>
      <c r="AD102" s="3">
        <f t="shared" si="184"/>
        <v>0</v>
      </c>
      <c r="AF102" s="3">
        <f t="shared" si="185"/>
        <v>0</v>
      </c>
      <c r="AG102" s="3">
        <f t="shared" si="186"/>
        <v>0</v>
      </c>
      <c r="AH102" s="3">
        <f t="shared" si="187"/>
        <v>0</v>
      </c>
      <c r="AI102" s="3">
        <f t="shared" si="188"/>
        <v>0</v>
      </c>
      <c r="AK102" s="3">
        <f t="shared" si="189"/>
        <v>0</v>
      </c>
      <c r="AL102" s="3">
        <f t="shared" si="190"/>
        <v>0</v>
      </c>
      <c r="AM102" s="3">
        <f t="shared" si="191"/>
        <v>0</v>
      </c>
      <c r="AN102" s="3">
        <f t="shared" si="192"/>
        <v>0</v>
      </c>
      <c r="AP102" s="3">
        <f t="shared" si="193"/>
        <v>0</v>
      </c>
      <c r="AQ102" s="3">
        <f t="shared" si="194"/>
        <v>0</v>
      </c>
      <c r="AR102" s="3">
        <f t="shared" si="195"/>
        <v>0</v>
      </c>
      <c r="AS102" s="3">
        <f t="shared" si="196"/>
        <v>0</v>
      </c>
      <c r="AU102" s="3">
        <f t="shared" si="197"/>
        <v>0</v>
      </c>
      <c r="AV102" s="3">
        <f t="shared" si="198"/>
        <v>0</v>
      </c>
      <c r="AW102" s="3">
        <f t="shared" si="199"/>
        <v>0</v>
      </c>
      <c r="AX102" s="3">
        <f t="shared" si="200"/>
        <v>0</v>
      </c>
      <c r="AZ102" s="3">
        <f t="shared" si="284"/>
        <v>1</v>
      </c>
      <c r="BA102" s="3">
        <f t="shared" si="285"/>
        <v>0</v>
      </c>
      <c r="BB102" s="3">
        <f t="shared" si="286"/>
        <v>0</v>
      </c>
      <c r="BC102" s="3">
        <f t="shared" si="287"/>
        <v>0</v>
      </c>
      <c r="BD102" s="3">
        <f t="shared" si="288"/>
        <v>0</v>
      </c>
      <c r="BE102" s="3">
        <f t="shared" si="289"/>
        <v>0</v>
      </c>
      <c r="BF102" s="3">
        <f t="shared" si="290"/>
        <v>0</v>
      </c>
      <c r="BG102" s="3">
        <f t="shared" si="291"/>
        <v>1</v>
      </c>
      <c r="BH102" s="3">
        <f t="shared" si="292"/>
        <v>0</v>
      </c>
      <c r="BI102" s="3">
        <f t="shared" si="293"/>
        <v>1</v>
      </c>
      <c r="BJ102" s="3">
        <f t="shared" si="294"/>
        <v>1</v>
      </c>
      <c r="BK102" s="3">
        <f t="shared" si="295"/>
        <v>1</v>
      </c>
      <c r="BM102" s="15" t="str">
        <f t="shared" si="201"/>
        <v>Droz</v>
      </c>
      <c r="BN102" s="3">
        <f t="shared" si="168"/>
        <v>0</v>
      </c>
      <c r="BO102" s="3">
        <f t="shared" si="169"/>
        <v>0</v>
      </c>
      <c r="BP102" s="3">
        <f t="shared" si="170"/>
        <v>0</v>
      </c>
      <c r="BQ102" s="3">
        <f t="shared" si="171"/>
        <v>1</v>
      </c>
      <c r="BS102" s="3">
        <f t="shared" si="300"/>
        <v>0</v>
      </c>
      <c r="BT102" s="3">
        <f t="shared" si="301"/>
        <v>0</v>
      </c>
      <c r="BU102" s="3">
        <f t="shared" si="302"/>
        <v>0</v>
      </c>
      <c r="BV102" s="3">
        <f t="shared" si="303"/>
        <v>0</v>
      </c>
      <c r="BX102" s="3">
        <f t="shared" si="205"/>
        <v>0</v>
      </c>
      <c r="BY102" s="3" t="str">
        <f t="shared" si="304"/>
        <v>N/A</v>
      </c>
      <c r="BZ102" s="3" t="str">
        <f t="shared" si="305"/>
        <v>N/A</v>
      </c>
      <c r="CA102" s="3" t="str">
        <f t="shared" si="306"/>
        <v>N/A</v>
      </c>
      <c r="CB102" s="3" t="str">
        <f t="shared" si="307"/>
        <v>N/A</v>
      </c>
      <c r="CD102" s="3">
        <f t="shared" si="209"/>
        <v>0</v>
      </c>
      <c r="CE102" s="3" t="str">
        <f t="shared" si="308"/>
        <v>N/A</v>
      </c>
      <c r="CF102" s="3" t="str">
        <f t="shared" si="309"/>
        <v>N/A</v>
      </c>
      <c r="CG102" s="3" t="str">
        <f t="shared" si="310"/>
        <v>N/A</v>
      </c>
      <c r="CH102" s="3" t="str">
        <f t="shared" si="311"/>
        <v>N/A</v>
      </c>
      <c r="CJ102" s="3">
        <f t="shared" si="172"/>
        <v>1</v>
      </c>
      <c r="CK102" s="3">
        <f t="shared" si="312"/>
        <v>6</v>
      </c>
      <c r="CL102" s="3">
        <f t="shared" si="313"/>
        <v>7</v>
      </c>
      <c r="CM102" s="3">
        <f t="shared" si="314"/>
        <v>6</v>
      </c>
      <c r="CN102" s="3">
        <f t="shared" si="315"/>
        <v>5</v>
      </c>
      <c r="CP102" s="3">
        <v>2</v>
      </c>
      <c r="CQ102" s="3">
        <v>2</v>
      </c>
      <c r="CR102" s="3">
        <v>2</v>
      </c>
      <c r="CS102" s="3">
        <v>1</v>
      </c>
      <c r="CU102" s="3">
        <f t="shared" si="216"/>
        <v>0</v>
      </c>
      <c r="CV102" s="3">
        <f t="shared" si="217"/>
        <v>0</v>
      </c>
      <c r="CW102" s="3">
        <f t="shared" si="218"/>
        <v>0</v>
      </c>
      <c r="CX102" s="3">
        <f t="shared" si="219"/>
        <v>0</v>
      </c>
      <c r="CZ102" s="3">
        <v>0</v>
      </c>
      <c r="DA102" s="3">
        <v>0</v>
      </c>
      <c r="DB102" s="3">
        <v>0</v>
      </c>
      <c r="DC102" s="3">
        <v>0</v>
      </c>
    </row>
    <row r="103" spans="1:107">
      <c r="A103" s="3" t="s">
        <v>439</v>
      </c>
      <c r="B103" s="3">
        <v>12</v>
      </c>
      <c r="C103" s="3">
        <v>122</v>
      </c>
      <c r="D103" s="3">
        <v>3</v>
      </c>
      <c r="E103" s="3">
        <v>10</v>
      </c>
      <c r="F103" s="3">
        <v>5</v>
      </c>
      <c r="G103" s="3">
        <v>5</v>
      </c>
      <c r="H103" s="3">
        <v>5</v>
      </c>
      <c r="I103" s="3">
        <v>3</v>
      </c>
      <c r="J103" s="3">
        <v>1</v>
      </c>
      <c r="L103" s="3">
        <f t="shared" si="280"/>
        <v>0</v>
      </c>
      <c r="M103" s="3">
        <f t="shared" si="281"/>
        <v>0</v>
      </c>
      <c r="N103" s="3">
        <f t="shared" si="282"/>
        <v>0</v>
      </c>
      <c r="O103" s="3">
        <f t="shared" si="283"/>
        <v>1</v>
      </c>
      <c r="Q103" s="3">
        <f t="shared" si="173"/>
        <v>0</v>
      </c>
      <c r="R103" s="3">
        <f t="shared" si="174"/>
        <v>0</v>
      </c>
      <c r="S103" s="3">
        <f t="shared" si="175"/>
        <v>0</v>
      </c>
      <c r="T103" s="3">
        <f t="shared" si="176"/>
        <v>0</v>
      </c>
      <c r="V103" s="3">
        <f t="shared" si="177"/>
        <v>0</v>
      </c>
      <c r="W103" s="3">
        <f t="shared" si="178"/>
        <v>0</v>
      </c>
      <c r="X103" s="3">
        <f t="shared" si="179"/>
        <v>0</v>
      </c>
      <c r="Y103" s="3">
        <f t="shared" si="180"/>
        <v>0</v>
      </c>
      <c r="AA103" s="3">
        <f t="shared" si="181"/>
        <v>1</v>
      </c>
      <c r="AB103" s="3">
        <f t="shared" si="182"/>
        <v>1</v>
      </c>
      <c r="AC103" s="3">
        <f t="shared" si="183"/>
        <v>1</v>
      </c>
      <c r="AD103" s="3">
        <f t="shared" si="184"/>
        <v>0</v>
      </c>
      <c r="AF103" s="3">
        <f t="shared" si="185"/>
        <v>0</v>
      </c>
      <c r="AG103" s="3">
        <f t="shared" si="186"/>
        <v>0</v>
      </c>
      <c r="AH103" s="3">
        <f t="shared" si="187"/>
        <v>0</v>
      </c>
      <c r="AI103" s="3">
        <f t="shared" si="188"/>
        <v>0</v>
      </c>
      <c r="AK103" s="3">
        <f t="shared" si="189"/>
        <v>0</v>
      </c>
      <c r="AL103" s="3">
        <f t="shared" si="190"/>
        <v>0</v>
      </c>
      <c r="AM103" s="3">
        <f t="shared" si="191"/>
        <v>0</v>
      </c>
      <c r="AN103" s="3">
        <f t="shared" si="192"/>
        <v>0</v>
      </c>
      <c r="AP103" s="3">
        <f t="shared" si="193"/>
        <v>0</v>
      </c>
      <c r="AQ103" s="3">
        <f t="shared" si="194"/>
        <v>0</v>
      </c>
      <c r="AR103" s="3">
        <f t="shared" si="195"/>
        <v>0</v>
      </c>
      <c r="AS103" s="3">
        <f t="shared" si="196"/>
        <v>0</v>
      </c>
      <c r="AU103" s="3">
        <f t="shared" si="197"/>
        <v>0</v>
      </c>
      <c r="AV103" s="3">
        <f t="shared" si="198"/>
        <v>0</v>
      </c>
      <c r="AW103" s="3">
        <f t="shared" si="199"/>
        <v>0</v>
      </c>
      <c r="AX103" s="3">
        <f t="shared" si="200"/>
        <v>0</v>
      </c>
      <c r="AZ103" s="3">
        <f t="shared" si="284"/>
        <v>0</v>
      </c>
      <c r="BA103" s="3">
        <f t="shared" si="285"/>
        <v>0</v>
      </c>
      <c r="BB103" s="3">
        <f t="shared" si="286"/>
        <v>0</v>
      </c>
      <c r="BC103" s="3">
        <f t="shared" si="287"/>
        <v>0</v>
      </c>
      <c r="BD103" s="3">
        <f t="shared" si="288"/>
        <v>0</v>
      </c>
      <c r="BE103" s="3">
        <f t="shared" si="289"/>
        <v>0</v>
      </c>
      <c r="BF103" s="3">
        <f t="shared" si="290"/>
        <v>0</v>
      </c>
      <c r="BG103" s="3">
        <f t="shared" si="291"/>
        <v>0</v>
      </c>
      <c r="BH103" s="3">
        <f t="shared" si="292"/>
        <v>0</v>
      </c>
      <c r="BI103" s="3">
        <f t="shared" si="293"/>
        <v>1</v>
      </c>
      <c r="BJ103" s="3">
        <f t="shared" si="294"/>
        <v>1</v>
      </c>
      <c r="BK103" s="3">
        <f t="shared" si="295"/>
        <v>1</v>
      </c>
      <c r="BM103" s="15" t="str">
        <f t="shared" si="201"/>
        <v>Droz</v>
      </c>
      <c r="BN103" s="3">
        <f t="shared" si="168"/>
        <v>0</v>
      </c>
      <c r="BO103" s="3">
        <f t="shared" si="169"/>
        <v>0</v>
      </c>
      <c r="BP103" s="3">
        <f t="shared" si="170"/>
        <v>0</v>
      </c>
      <c r="BQ103" s="3">
        <f t="shared" si="171"/>
        <v>1</v>
      </c>
      <c r="BS103" s="3">
        <f t="shared" si="300"/>
        <v>0</v>
      </c>
      <c r="BT103" s="3">
        <f t="shared" si="301"/>
        <v>0</v>
      </c>
      <c r="BU103" s="3">
        <f t="shared" si="302"/>
        <v>0</v>
      </c>
      <c r="BV103" s="3">
        <f t="shared" si="303"/>
        <v>0</v>
      </c>
      <c r="BX103" s="3">
        <f t="shared" si="205"/>
        <v>1</v>
      </c>
      <c r="BY103" s="3">
        <f t="shared" si="304"/>
        <v>5</v>
      </c>
      <c r="BZ103" s="3">
        <f t="shared" si="305"/>
        <v>5</v>
      </c>
      <c r="CA103" s="3">
        <f t="shared" si="306"/>
        <v>5</v>
      </c>
      <c r="CB103" s="3">
        <f t="shared" si="307"/>
        <v>3</v>
      </c>
      <c r="CD103" s="3">
        <f t="shared" si="209"/>
        <v>0</v>
      </c>
      <c r="CE103" s="3" t="str">
        <f t="shared" si="308"/>
        <v>N/A</v>
      </c>
      <c r="CF103" s="3" t="str">
        <f t="shared" si="309"/>
        <v>N/A</v>
      </c>
      <c r="CG103" s="3" t="str">
        <f t="shared" si="310"/>
        <v>N/A</v>
      </c>
      <c r="CH103" s="3" t="str">
        <f t="shared" si="311"/>
        <v>N/A</v>
      </c>
      <c r="CJ103" s="3">
        <f t="shared" si="172"/>
        <v>0</v>
      </c>
      <c r="CK103" s="3" t="str">
        <f t="shared" si="312"/>
        <v>N/A</v>
      </c>
      <c r="CL103" s="3" t="str">
        <f t="shared" si="313"/>
        <v>N/A</v>
      </c>
      <c r="CM103" s="3" t="str">
        <f t="shared" si="314"/>
        <v>N/A</v>
      </c>
      <c r="CN103" s="3" t="str">
        <f t="shared" si="315"/>
        <v>N/A</v>
      </c>
      <c r="CP103" s="3">
        <v>2</v>
      </c>
      <c r="CQ103" s="3">
        <v>3</v>
      </c>
      <c r="CR103" s="3">
        <v>2</v>
      </c>
      <c r="CS103" s="3">
        <v>1</v>
      </c>
      <c r="CU103" s="3">
        <f t="shared" si="216"/>
        <v>0</v>
      </c>
      <c r="CV103" s="3">
        <f t="shared" si="217"/>
        <v>0</v>
      </c>
      <c r="CW103" s="3">
        <f t="shared" si="218"/>
        <v>0</v>
      </c>
      <c r="CX103" s="3">
        <f t="shared" si="219"/>
        <v>0</v>
      </c>
      <c r="CZ103" s="3">
        <v>0</v>
      </c>
      <c r="DA103" s="3">
        <v>0</v>
      </c>
      <c r="DB103" s="3">
        <v>0</v>
      </c>
      <c r="DC103" s="3">
        <v>0</v>
      </c>
    </row>
    <row r="104" spans="1:107">
      <c r="A104" s="3" t="s">
        <v>439</v>
      </c>
      <c r="B104" s="3">
        <v>13</v>
      </c>
      <c r="C104" s="3">
        <v>378</v>
      </c>
      <c r="D104" s="3">
        <v>4</v>
      </c>
      <c r="E104" s="3">
        <v>16</v>
      </c>
      <c r="F104" s="3">
        <v>5</v>
      </c>
      <c r="G104" s="3">
        <v>5</v>
      </c>
      <c r="H104" s="3">
        <v>6</v>
      </c>
      <c r="I104" s="3">
        <v>7</v>
      </c>
      <c r="J104" s="3">
        <v>1</v>
      </c>
      <c r="L104" s="3">
        <f t="shared" si="280"/>
        <v>0</v>
      </c>
      <c r="M104" s="3">
        <f t="shared" si="281"/>
        <v>0</v>
      </c>
      <c r="N104" s="3">
        <f t="shared" si="282"/>
        <v>0</v>
      </c>
      <c r="O104" s="3">
        <f t="shared" si="283"/>
        <v>0</v>
      </c>
      <c r="Q104" s="3">
        <f t="shared" si="173"/>
        <v>0</v>
      </c>
      <c r="R104" s="3">
        <f t="shared" si="174"/>
        <v>0</v>
      </c>
      <c r="S104" s="3">
        <f t="shared" si="175"/>
        <v>0</v>
      </c>
      <c r="T104" s="3">
        <f t="shared" si="176"/>
        <v>0</v>
      </c>
      <c r="V104" s="3">
        <f t="shared" si="177"/>
        <v>1</v>
      </c>
      <c r="W104" s="3">
        <f t="shared" si="178"/>
        <v>1</v>
      </c>
      <c r="X104" s="3">
        <f t="shared" si="179"/>
        <v>0</v>
      </c>
      <c r="Y104" s="3">
        <f t="shared" si="180"/>
        <v>0</v>
      </c>
      <c r="AA104" s="3">
        <f t="shared" si="181"/>
        <v>0</v>
      </c>
      <c r="AB104" s="3">
        <f t="shared" si="182"/>
        <v>0</v>
      </c>
      <c r="AC104" s="3">
        <f t="shared" si="183"/>
        <v>1</v>
      </c>
      <c r="AD104" s="3">
        <f t="shared" si="184"/>
        <v>0</v>
      </c>
      <c r="AF104" s="3">
        <f t="shared" si="185"/>
        <v>0</v>
      </c>
      <c r="AG104" s="3">
        <f t="shared" si="186"/>
        <v>0</v>
      </c>
      <c r="AH104" s="3">
        <f t="shared" si="187"/>
        <v>0</v>
      </c>
      <c r="AI104" s="3">
        <f t="shared" si="188"/>
        <v>1</v>
      </c>
      <c r="AK104" s="3">
        <f t="shared" si="189"/>
        <v>0</v>
      </c>
      <c r="AL104" s="3">
        <f t="shared" si="190"/>
        <v>0</v>
      </c>
      <c r="AM104" s="3">
        <f t="shared" si="191"/>
        <v>0</v>
      </c>
      <c r="AN104" s="3">
        <f t="shared" si="192"/>
        <v>0</v>
      </c>
      <c r="AP104" s="3">
        <f t="shared" si="193"/>
        <v>0</v>
      </c>
      <c r="AQ104" s="3">
        <f t="shared" si="194"/>
        <v>0</v>
      </c>
      <c r="AR104" s="3">
        <f t="shared" si="195"/>
        <v>0</v>
      </c>
      <c r="AS104" s="3">
        <f t="shared" si="196"/>
        <v>0</v>
      </c>
      <c r="AU104" s="3">
        <f t="shared" si="197"/>
        <v>0</v>
      </c>
      <c r="AV104" s="3">
        <f t="shared" si="198"/>
        <v>0</v>
      </c>
      <c r="AW104" s="3">
        <f t="shared" si="199"/>
        <v>0</v>
      </c>
      <c r="AX104" s="3">
        <f t="shared" si="200"/>
        <v>0</v>
      </c>
      <c r="AZ104" s="3">
        <f t="shared" si="284"/>
        <v>0</v>
      </c>
      <c r="BA104" s="3">
        <f t="shared" si="285"/>
        <v>1</v>
      </c>
      <c r="BB104" s="3">
        <f t="shared" si="286"/>
        <v>1</v>
      </c>
      <c r="BC104" s="3">
        <f t="shared" si="287"/>
        <v>0</v>
      </c>
      <c r="BD104" s="3">
        <f t="shared" si="288"/>
        <v>1</v>
      </c>
      <c r="BE104" s="3">
        <f t="shared" si="289"/>
        <v>1</v>
      </c>
      <c r="BF104" s="3">
        <f t="shared" si="290"/>
        <v>0</v>
      </c>
      <c r="BG104" s="3">
        <f t="shared" si="291"/>
        <v>0</v>
      </c>
      <c r="BH104" s="3">
        <f t="shared" si="292"/>
        <v>1</v>
      </c>
      <c r="BI104" s="3">
        <f t="shared" si="293"/>
        <v>0</v>
      </c>
      <c r="BJ104" s="3">
        <f t="shared" si="294"/>
        <v>0</v>
      </c>
      <c r="BK104" s="3">
        <f t="shared" si="295"/>
        <v>0</v>
      </c>
      <c r="BM104" s="15">
        <f t="shared" si="201"/>
        <v>0</v>
      </c>
      <c r="BN104" s="3">
        <f t="shared" si="168"/>
        <v>0</v>
      </c>
      <c r="BO104" s="3">
        <f t="shared" si="169"/>
        <v>0</v>
      </c>
      <c r="BP104" s="3">
        <f t="shared" si="170"/>
        <v>0</v>
      </c>
      <c r="BQ104" s="3">
        <f t="shared" si="171"/>
        <v>0</v>
      </c>
      <c r="BS104" s="3">
        <f t="shared" si="300"/>
        <v>0</v>
      </c>
      <c r="BT104" s="3">
        <f t="shared" si="301"/>
        <v>0</v>
      </c>
      <c r="BU104" s="3">
        <f t="shared" si="302"/>
        <v>0</v>
      </c>
      <c r="BV104" s="3">
        <f t="shared" si="303"/>
        <v>0</v>
      </c>
      <c r="BX104" s="3">
        <f t="shared" si="205"/>
        <v>0</v>
      </c>
      <c r="BY104" s="3" t="str">
        <f t="shared" si="304"/>
        <v>N/A</v>
      </c>
      <c r="BZ104" s="3" t="str">
        <f t="shared" si="305"/>
        <v>N/A</v>
      </c>
      <c r="CA104" s="3" t="str">
        <f t="shared" si="306"/>
        <v>N/A</v>
      </c>
      <c r="CB104" s="3" t="str">
        <f t="shared" si="307"/>
        <v>N/A</v>
      </c>
      <c r="CD104" s="3">
        <f t="shared" si="209"/>
        <v>1</v>
      </c>
      <c r="CE104" s="3">
        <f t="shared" si="308"/>
        <v>5</v>
      </c>
      <c r="CF104" s="3">
        <f t="shared" si="309"/>
        <v>5</v>
      </c>
      <c r="CG104" s="3">
        <f t="shared" si="310"/>
        <v>6</v>
      </c>
      <c r="CH104" s="3">
        <f t="shared" si="311"/>
        <v>7</v>
      </c>
      <c r="CJ104" s="3">
        <f t="shared" si="172"/>
        <v>0</v>
      </c>
      <c r="CK104" s="3" t="str">
        <f t="shared" si="312"/>
        <v>N/A</v>
      </c>
      <c r="CL104" s="3" t="str">
        <f t="shared" si="313"/>
        <v>N/A</v>
      </c>
      <c r="CM104" s="3" t="str">
        <f t="shared" si="314"/>
        <v>N/A</v>
      </c>
      <c r="CN104" s="3" t="str">
        <f t="shared" si="315"/>
        <v>N/A</v>
      </c>
      <c r="CP104" s="3">
        <v>2</v>
      </c>
      <c r="CQ104" s="3">
        <v>2</v>
      </c>
      <c r="CR104" s="3">
        <v>2</v>
      </c>
      <c r="CS104" s="3">
        <v>2</v>
      </c>
      <c r="CU104" s="3">
        <f t="shared" si="216"/>
        <v>0</v>
      </c>
      <c r="CV104" s="3">
        <f t="shared" si="217"/>
        <v>0</v>
      </c>
      <c r="CW104" s="3">
        <f t="shared" si="218"/>
        <v>0</v>
      </c>
      <c r="CX104" s="3">
        <f t="shared" si="219"/>
        <v>0</v>
      </c>
      <c r="CZ104" s="3">
        <v>0</v>
      </c>
      <c r="DA104" s="3">
        <v>0</v>
      </c>
      <c r="DB104" s="3">
        <v>1</v>
      </c>
      <c r="DC104" s="3">
        <v>0</v>
      </c>
    </row>
    <row r="105" spans="1:107">
      <c r="A105" s="3" t="s">
        <v>439</v>
      </c>
      <c r="B105" s="3">
        <v>14</v>
      </c>
      <c r="C105" s="3">
        <v>387</v>
      </c>
      <c r="D105" s="3">
        <v>4</v>
      </c>
      <c r="E105" s="3">
        <v>2</v>
      </c>
      <c r="F105" s="3">
        <v>6</v>
      </c>
      <c r="G105" s="3">
        <v>5</v>
      </c>
      <c r="H105" s="3">
        <v>7</v>
      </c>
      <c r="I105" s="3">
        <v>6</v>
      </c>
      <c r="J105" s="3">
        <v>1</v>
      </c>
      <c r="L105" s="3">
        <f t="shared" si="280"/>
        <v>0</v>
      </c>
      <c r="M105" s="3">
        <f t="shared" si="281"/>
        <v>0</v>
      </c>
      <c r="N105" s="3">
        <f t="shared" si="282"/>
        <v>0</v>
      </c>
      <c r="O105" s="3">
        <f t="shared" si="283"/>
        <v>0</v>
      </c>
      <c r="Q105" s="3">
        <f t="shared" si="173"/>
        <v>0</v>
      </c>
      <c r="R105" s="3">
        <f t="shared" si="174"/>
        <v>0</v>
      </c>
      <c r="S105" s="3">
        <f t="shared" si="175"/>
        <v>0</v>
      </c>
      <c r="T105" s="3">
        <f t="shared" si="176"/>
        <v>0</v>
      </c>
      <c r="V105" s="3">
        <f t="shared" si="177"/>
        <v>0</v>
      </c>
      <c r="W105" s="3">
        <f t="shared" si="178"/>
        <v>1</v>
      </c>
      <c r="X105" s="3">
        <f t="shared" si="179"/>
        <v>0</v>
      </c>
      <c r="Y105" s="3">
        <f t="shared" si="180"/>
        <v>0</v>
      </c>
      <c r="AA105" s="3">
        <f t="shared" si="181"/>
        <v>1</v>
      </c>
      <c r="AB105" s="3">
        <f t="shared" si="182"/>
        <v>0</v>
      </c>
      <c r="AC105" s="3">
        <f t="shared" si="183"/>
        <v>0</v>
      </c>
      <c r="AD105" s="3">
        <f t="shared" si="184"/>
        <v>1</v>
      </c>
      <c r="AF105" s="3">
        <f t="shared" si="185"/>
        <v>0</v>
      </c>
      <c r="AG105" s="3">
        <f t="shared" si="186"/>
        <v>0</v>
      </c>
      <c r="AH105" s="3">
        <f t="shared" si="187"/>
        <v>1</v>
      </c>
      <c r="AI105" s="3">
        <f t="shared" si="188"/>
        <v>0</v>
      </c>
      <c r="AK105" s="3">
        <f t="shared" si="189"/>
        <v>0</v>
      </c>
      <c r="AL105" s="3">
        <f t="shared" si="190"/>
        <v>0</v>
      </c>
      <c r="AM105" s="3">
        <f t="shared" si="191"/>
        <v>0</v>
      </c>
      <c r="AN105" s="3">
        <f t="shared" si="192"/>
        <v>0</v>
      </c>
      <c r="AP105" s="3">
        <f t="shared" si="193"/>
        <v>0</v>
      </c>
      <c r="AQ105" s="3">
        <f t="shared" si="194"/>
        <v>0</v>
      </c>
      <c r="AR105" s="3">
        <f t="shared" si="195"/>
        <v>0</v>
      </c>
      <c r="AS105" s="3">
        <f t="shared" si="196"/>
        <v>0</v>
      </c>
      <c r="AU105" s="3">
        <f t="shared" si="197"/>
        <v>0</v>
      </c>
      <c r="AV105" s="3">
        <f t="shared" si="198"/>
        <v>0</v>
      </c>
      <c r="AW105" s="3">
        <f t="shared" si="199"/>
        <v>0</v>
      </c>
      <c r="AX105" s="3">
        <f t="shared" si="200"/>
        <v>0</v>
      </c>
      <c r="AZ105" s="3">
        <f t="shared" si="284"/>
        <v>0</v>
      </c>
      <c r="BA105" s="3">
        <f t="shared" si="285"/>
        <v>1</v>
      </c>
      <c r="BB105" s="3">
        <f t="shared" si="286"/>
        <v>0</v>
      </c>
      <c r="BC105" s="3">
        <f t="shared" si="287"/>
        <v>1</v>
      </c>
      <c r="BD105" s="3">
        <f t="shared" si="288"/>
        <v>1</v>
      </c>
      <c r="BE105" s="3">
        <f t="shared" si="289"/>
        <v>1</v>
      </c>
      <c r="BF105" s="3">
        <f t="shared" si="290"/>
        <v>0</v>
      </c>
      <c r="BG105" s="3">
        <f t="shared" si="291"/>
        <v>0</v>
      </c>
      <c r="BH105" s="3">
        <f t="shared" si="292"/>
        <v>0</v>
      </c>
      <c r="BI105" s="3">
        <f t="shared" si="293"/>
        <v>0</v>
      </c>
      <c r="BJ105" s="3">
        <f t="shared" si="294"/>
        <v>0</v>
      </c>
      <c r="BK105" s="3">
        <f t="shared" si="295"/>
        <v>1</v>
      </c>
      <c r="BM105" s="15" t="str">
        <f t="shared" si="201"/>
        <v>Scott</v>
      </c>
      <c r="BN105" s="3">
        <f t="shared" si="168"/>
        <v>0</v>
      </c>
      <c r="BO105" s="3">
        <f t="shared" si="169"/>
        <v>1</v>
      </c>
      <c r="BP105" s="3">
        <f t="shared" si="170"/>
        <v>0</v>
      </c>
      <c r="BQ105" s="3">
        <f t="shared" si="171"/>
        <v>0</v>
      </c>
      <c r="BS105" s="3">
        <f t="shared" si="300"/>
        <v>0</v>
      </c>
      <c r="BT105" s="3">
        <f t="shared" si="301"/>
        <v>0</v>
      </c>
      <c r="BU105" s="3">
        <f t="shared" si="302"/>
        <v>0</v>
      </c>
      <c r="BV105" s="3">
        <f t="shared" si="303"/>
        <v>0</v>
      </c>
      <c r="BX105" s="3">
        <f t="shared" si="205"/>
        <v>0</v>
      </c>
      <c r="BY105" s="3" t="str">
        <f t="shared" si="304"/>
        <v>N/A</v>
      </c>
      <c r="BZ105" s="3" t="str">
        <f t="shared" si="305"/>
        <v>N/A</v>
      </c>
      <c r="CA105" s="3" t="str">
        <f t="shared" si="306"/>
        <v>N/A</v>
      </c>
      <c r="CB105" s="3" t="str">
        <f t="shared" si="307"/>
        <v>N/A</v>
      </c>
      <c r="CD105" s="3">
        <f t="shared" si="209"/>
        <v>1</v>
      </c>
      <c r="CE105" s="3">
        <f t="shared" si="308"/>
        <v>6</v>
      </c>
      <c r="CF105" s="3">
        <f t="shared" si="309"/>
        <v>5</v>
      </c>
      <c r="CG105" s="3">
        <f t="shared" si="310"/>
        <v>7</v>
      </c>
      <c r="CH105" s="3">
        <f t="shared" si="311"/>
        <v>6</v>
      </c>
      <c r="CJ105" s="3">
        <f t="shared" si="172"/>
        <v>0</v>
      </c>
      <c r="CK105" s="3" t="str">
        <f t="shared" si="312"/>
        <v>N/A</v>
      </c>
      <c r="CL105" s="3" t="str">
        <f t="shared" si="313"/>
        <v>N/A</v>
      </c>
      <c r="CM105" s="3" t="str">
        <f t="shared" si="314"/>
        <v>N/A</v>
      </c>
      <c r="CN105" s="3" t="str">
        <f t="shared" si="315"/>
        <v>N/A</v>
      </c>
      <c r="CP105" s="3">
        <v>2</v>
      </c>
      <c r="CQ105" s="3">
        <v>3</v>
      </c>
      <c r="CR105" s="3">
        <v>3</v>
      </c>
      <c r="CS105" s="3">
        <v>1</v>
      </c>
      <c r="CU105" s="3">
        <f t="shared" si="216"/>
        <v>0</v>
      </c>
      <c r="CV105" s="3">
        <f t="shared" si="217"/>
        <v>1</v>
      </c>
      <c r="CW105" s="3">
        <f t="shared" si="218"/>
        <v>0</v>
      </c>
      <c r="CX105" s="3">
        <f t="shared" si="219"/>
        <v>0</v>
      </c>
      <c r="CZ105" s="3">
        <v>1</v>
      </c>
      <c r="DA105" s="3">
        <v>0</v>
      </c>
      <c r="DB105" s="3">
        <v>0</v>
      </c>
      <c r="DC105" s="3">
        <v>0</v>
      </c>
    </row>
    <row r="106" spans="1:107">
      <c r="A106" s="3" t="s">
        <v>439</v>
      </c>
      <c r="B106" s="3">
        <v>15</v>
      </c>
      <c r="C106" s="3">
        <v>325</v>
      </c>
      <c r="D106" s="3">
        <v>4</v>
      </c>
      <c r="E106" s="3">
        <v>18</v>
      </c>
      <c r="F106" s="3">
        <v>8</v>
      </c>
      <c r="G106" s="3">
        <v>6</v>
      </c>
      <c r="H106" s="3">
        <v>5</v>
      </c>
      <c r="I106" s="3">
        <v>10</v>
      </c>
      <c r="J106" s="3">
        <v>1</v>
      </c>
      <c r="L106" s="3">
        <f t="shared" si="280"/>
        <v>0</v>
      </c>
      <c r="M106" s="3">
        <f t="shared" si="281"/>
        <v>0</v>
      </c>
      <c r="N106" s="3">
        <f t="shared" si="282"/>
        <v>0</v>
      </c>
      <c r="O106" s="3">
        <f t="shared" si="283"/>
        <v>0</v>
      </c>
      <c r="Q106" s="3">
        <f t="shared" si="173"/>
        <v>0</v>
      </c>
      <c r="R106" s="3">
        <f t="shared" si="174"/>
        <v>0</v>
      </c>
      <c r="S106" s="3">
        <f t="shared" si="175"/>
        <v>0</v>
      </c>
      <c r="T106" s="3">
        <f t="shared" si="176"/>
        <v>0</v>
      </c>
      <c r="V106" s="3">
        <f t="shared" si="177"/>
        <v>0</v>
      </c>
      <c r="W106" s="3">
        <f t="shared" si="178"/>
        <v>0</v>
      </c>
      <c r="X106" s="3">
        <f t="shared" si="179"/>
        <v>1</v>
      </c>
      <c r="Y106" s="3">
        <f t="shared" si="180"/>
        <v>0</v>
      </c>
      <c r="AA106" s="3">
        <f t="shared" si="181"/>
        <v>0</v>
      </c>
      <c r="AB106" s="3">
        <f t="shared" si="182"/>
        <v>1</v>
      </c>
      <c r="AC106" s="3">
        <f t="shared" si="183"/>
        <v>0</v>
      </c>
      <c r="AD106" s="3">
        <f t="shared" si="184"/>
        <v>0</v>
      </c>
      <c r="AF106" s="3">
        <f t="shared" si="185"/>
        <v>0</v>
      </c>
      <c r="AG106" s="3">
        <f t="shared" si="186"/>
        <v>0</v>
      </c>
      <c r="AH106" s="3">
        <f t="shared" si="187"/>
        <v>0</v>
      </c>
      <c r="AI106" s="3">
        <f t="shared" si="188"/>
        <v>0</v>
      </c>
      <c r="AK106" s="3">
        <f t="shared" si="189"/>
        <v>1</v>
      </c>
      <c r="AL106" s="3">
        <f t="shared" si="190"/>
        <v>0</v>
      </c>
      <c r="AM106" s="3">
        <f t="shared" si="191"/>
        <v>0</v>
      </c>
      <c r="AN106" s="3">
        <f t="shared" si="192"/>
        <v>0</v>
      </c>
      <c r="AP106" s="3">
        <f t="shared" si="193"/>
        <v>0</v>
      </c>
      <c r="AQ106" s="3">
        <f t="shared" si="194"/>
        <v>0</v>
      </c>
      <c r="AR106" s="3">
        <f t="shared" si="195"/>
        <v>0</v>
      </c>
      <c r="AS106" s="3">
        <f t="shared" si="196"/>
        <v>0</v>
      </c>
      <c r="AU106" s="3">
        <f t="shared" si="197"/>
        <v>0</v>
      </c>
      <c r="AV106" s="3">
        <f t="shared" si="198"/>
        <v>0</v>
      </c>
      <c r="AW106" s="3">
        <f t="shared" si="199"/>
        <v>0</v>
      </c>
      <c r="AX106" s="3">
        <f t="shared" si="200"/>
        <v>1</v>
      </c>
      <c r="AZ106" s="3">
        <f t="shared" si="284"/>
        <v>0</v>
      </c>
      <c r="BA106" s="3">
        <f t="shared" si="285"/>
        <v>0</v>
      </c>
      <c r="BB106" s="3">
        <f t="shared" si="286"/>
        <v>1</v>
      </c>
      <c r="BC106" s="3">
        <f t="shared" si="287"/>
        <v>1</v>
      </c>
      <c r="BD106" s="3">
        <f t="shared" si="288"/>
        <v>0</v>
      </c>
      <c r="BE106" s="3">
        <f t="shared" si="289"/>
        <v>1</v>
      </c>
      <c r="BF106" s="3">
        <f t="shared" si="290"/>
        <v>1</v>
      </c>
      <c r="BG106" s="3">
        <f t="shared" si="291"/>
        <v>1</v>
      </c>
      <c r="BH106" s="3">
        <f t="shared" si="292"/>
        <v>1</v>
      </c>
      <c r="BI106" s="3">
        <f t="shared" si="293"/>
        <v>0</v>
      </c>
      <c r="BJ106" s="3">
        <f t="shared" si="294"/>
        <v>0</v>
      </c>
      <c r="BK106" s="3">
        <f t="shared" si="295"/>
        <v>0</v>
      </c>
      <c r="BM106" s="15" t="str">
        <f t="shared" si="201"/>
        <v>Dan</v>
      </c>
      <c r="BN106" s="3">
        <f t="shared" si="168"/>
        <v>0</v>
      </c>
      <c r="BO106" s="3">
        <f t="shared" si="169"/>
        <v>0</v>
      </c>
      <c r="BP106" s="3">
        <f t="shared" si="170"/>
        <v>1</v>
      </c>
      <c r="BQ106" s="3">
        <f t="shared" si="171"/>
        <v>0</v>
      </c>
      <c r="BS106" s="3">
        <f t="shared" si="300"/>
        <v>1</v>
      </c>
      <c r="BT106" s="3">
        <f t="shared" si="301"/>
        <v>0</v>
      </c>
      <c r="BU106" s="3">
        <f t="shared" si="302"/>
        <v>0</v>
      </c>
      <c r="BV106" s="3">
        <f t="shared" si="303"/>
        <v>1</v>
      </c>
      <c r="BX106" s="3">
        <f t="shared" si="205"/>
        <v>0</v>
      </c>
      <c r="BY106" s="3" t="str">
        <f t="shared" si="304"/>
        <v>N/A</v>
      </c>
      <c r="BZ106" s="3" t="str">
        <f t="shared" si="305"/>
        <v>N/A</v>
      </c>
      <c r="CA106" s="3" t="str">
        <f t="shared" si="306"/>
        <v>N/A</v>
      </c>
      <c r="CB106" s="3" t="str">
        <f t="shared" si="307"/>
        <v>N/A</v>
      </c>
      <c r="CD106" s="3">
        <f t="shared" si="209"/>
        <v>1</v>
      </c>
      <c r="CE106" s="3">
        <f t="shared" si="308"/>
        <v>8</v>
      </c>
      <c r="CF106" s="3">
        <f t="shared" si="309"/>
        <v>6</v>
      </c>
      <c r="CG106" s="3">
        <f t="shared" si="310"/>
        <v>5</v>
      </c>
      <c r="CH106" s="3">
        <f t="shared" si="311"/>
        <v>10</v>
      </c>
      <c r="CJ106" s="3">
        <f t="shared" si="172"/>
        <v>0</v>
      </c>
      <c r="CK106" s="3" t="str">
        <f t="shared" si="312"/>
        <v>N/A</v>
      </c>
      <c r="CL106" s="3" t="str">
        <f t="shared" si="313"/>
        <v>N/A</v>
      </c>
      <c r="CM106" s="3" t="str">
        <f t="shared" si="314"/>
        <v>N/A</v>
      </c>
      <c r="CN106" s="3" t="str">
        <f t="shared" si="315"/>
        <v>N/A</v>
      </c>
      <c r="CP106" s="3">
        <v>2</v>
      </c>
      <c r="CQ106" s="3">
        <v>1</v>
      </c>
      <c r="CR106" s="3">
        <v>1</v>
      </c>
      <c r="CS106" s="3">
        <v>2</v>
      </c>
      <c r="CU106" s="3">
        <f t="shared" si="216"/>
        <v>0</v>
      </c>
      <c r="CV106" s="3">
        <f t="shared" si="217"/>
        <v>0</v>
      </c>
      <c r="CW106" s="3">
        <f t="shared" si="218"/>
        <v>0</v>
      </c>
      <c r="CX106" s="3">
        <f t="shared" si="219"/>
        <v>0</v>
      </c>
      <c r="CZ106" s="3">
        <v>0</v>
      </c>
      <c r="DA106" s="3">
        <v>0</v>
      </c>
      <c r="DB106" s="3">
        <v>0</v>
      </c>
      <c r="DC106" s="3">
        <v>1</v>
      </c>
    </row>
    <row r="107" spans="1:107">
      <c r="A107" s="3" t="s">
        <v>439</v>
      </c>
      <c r="B107" s="3">
        <v>16</v>
      </c>
      <c r="C107" s="3">
        <v>525</v>
      </c>
      <c r="D107" s="3">
        <v>5</v>
      </c>
      <c r="E107" s="3">
        <v>12</v>
      </c>
      <c r="F107" s="3">
        <v>8</v>
      </c>
      <c r="G107" s="3">
        <v>6</v>
      </c>
      <c r="H107" s="3">
        <v>5</v>
      </c>
      <c r="I107" s="3">
        <v>9</v>
      </c>
      <c r="J107" s="3">
        <v>1</v>
      </c>
      <c r="L107" s="3">
        <f t="shared" si="280"/>
        <v>0</v>
      </c>
      <c r="M107" s="3">
        <f t="shared" si="281"/>
        <v>0</v>
      </c>
      <c r="N107" s="3">
        <f t="shared" si="282"/>
        <v>1</v>
      </c>
      <c r="O107" s="3">
        <f t="shared" si="283"/>
        <v>0</v>
      </c>
      <c r="Q107" s="3">
        <f t="shared" si="173"/>
        <v>0</v>
      </c>
      <c r="R107" s="3">
        <f t="shared" si="174"/>
        <v>0</v>
      </c>
      <c r="S107" s="3">
        <f t="shared" si="175"/>
        <v>0</v>
      </c>
      <c r="T107" s="3">
        <f t="shared" si="176"/>
        <v>0</v>
      </c>
      <c r="V107" s="3">
        <f t="shared" si="177"/>
        <v>0</v>
      </c>
      <c r="W107" s="3">
        <f t="shared" si="178"/>
        <v>1</v>
      </c>
      <c r="X107" s="3">
        <f t="shared" si="179"/>
        <v>0</v>
      </c>
      <c r="Y107" s="3">
        <f t="shared" si="180"/>
        <v>0</v>
      </c>
      <c r="AA107" s="3">
        <f t="shared" si="181"/>
        <v>0</v>
      </c>
      <c r="AB107" s="3">
        <f t="shared" si="182"/>
        <v>0</v>
      </c>
      <c r="AC107" s="3">
        <f t="shared" si="183"/>
        <v>0</v>
      </c>
      <c r="AD107" s="3">
        <f t="shared" si="184"/>
        <v>0</v>
      </c>
      <c r="AF107" s="3">
        <f t="shared" si="185"/>
        <v>1</v>
      </c>
      <c r="AG107" s="3">
        <f t="shared" si="186"/>
        <v>0</v>
      </c>
      <c r="AH107" s="3">
        <f t="shared" si="187"/>
        <v>0</v>
      </c>
      <c r="AI107" s="3">
        <f t="shared" si="188"/>
        <v>0</v>
      </c>
      <c r="AK107" s="3">
        <f t="shared" si="189"/>
        <v>0</v>
      </c>
      <c r="AL107" s="3">
        <f t="shared" si="190"/>
        <v>0</v>
      </c>
      <c r="AM107" s="3">
        <f t="shared" si="191"/>
        <v>0</v>
      </c>
      <c r="AN107" s="3">
        <f t="shared" si="192"/>
        <v>1</v>
      </c>
      <c r="AP107" s="3">
        <f t="shared" si="193"/>
        <v>0</v>
      </c>
      <c r="AQ107" s="3">
        <f t="shared" si="194"/>
        <v>0</v>
      </c>
      <c r="AR107" s="3">
        <f t="shared" si="195"/>
        <v>0</v>
      </c>
      <c r="AS107" s="3">
        <f t="shared" si="196"/>
        <v>0</v>
      </c>
      <c r="AU107" s="3">
        <f t="shared" si="197"/>
        <v>0</v>
      </c>
      <c r="AV107" s="3">
        <f t="shared" si="198"/>
        <v>0</v>
      </c>
      <c r="AW107" s="3">
        <f t="shared" si="199"/>
        <v>0</v>
      </c>
      <c r="AX107" s="3">
        <f t="shared" si="200"/>
        <v>0</v>
      </c>
      <c r="AZ107" s="3">
        <f t="shared" si="284"/>
        <v>0</v>
      </c>
      <c r="BA107" s="3">
        <f t="shared" si="285"/>
        <v>0</v>
      </c>
      <c r="BB107" s="3">
        <f t="shared" si="286"/>
        <v>1</v>
      </c>
      <c r="BC107" s="3">
        <f t="shared" si="287"/>
        <v>1</v>
      </c>
      <c r="BD107" s="3">
        <f t="shared" si="288"/>
        <v>0</v>
      </c>
      <c r="BE107" s="3">
        <f t="shared" si="289"/>
        <v>1</v>
      </c>
      <c r="BF107" s="3">
        <f t="shared" si="290"/>
        <v>1</v>
      </c>
      <c r="BG107" s="3">
        <f t="shared" si="291"/>
        <v>1</v>
      </c>
      <c r="BH107" s="3">
        <f t="shared" si="292"/>
        <v>1</v>
      </c>
      <c r="BI107" s="3">
        <f t="shared" si="293"/>
        <v>0</v>
      </c>
      <c r="BJ107" s="3">
        <f t="shared" si="294"/>
        <v>0</v>
      </c>
      <c r="BK107" s="3">
        <f t="shared" si="295"/>
        <v>0</v>
      </c>
      <c r="BM107" s="15" t="str">
        <f t="shared" si="201"/>
        <v>Dan</v>
      </c>
      <c r="BN107" s="3">
        <f t="shared" si="168"/>
        <v>0</v>
      </c>
      <c r="BO107" s="3">
        <f t="shared" si="169"/>
        <v>0</v>
      </c>
      <c r="BP107" s="3">
        <f t="shared" si="170"/>
        <v>1</v>
      </c>
      <c r="BQ107" s="3">
        <f t="shared" si="171"/>
        <v>0</v>
      </c>
      <c r="BS107" s="3">
        <f t="shared" si="300"/>
        <v>0</v>
      </c>
      <c r="BT107" s="3">
        <f t="shared" si="301"/>
        <v>0</v>
      </c>
      <c r="BU107" s="3">
        <f t="shared" si="302"/>
        <v>0</v>
      </c>
      <c r="BV107" s="3">
        <f t="shared" si="303"/>
        <v>0</v>
      </c>
      <c r="BX107" s="3">
        <f t="shared" si="205"/>
        <v>0</v>
      </c>
      <c r="BY107" s="3" t="str">
        <f t="shared" si="304"/>
        <v>N/A</v>
      </c>
      <c r="BZ107" s="3" t="str">
        <f t="shared" si="305"/>
        <v>N/A</v>
      </c>
      <c r="CA107" s="3" t="str">
        <f t="shared" si="306"/>
        <v>N/A</v>
      </c>
      <c r="CB107" s="3" t="str">
        <f t="shared" si="307"/>
        <v>N/A</v>
      </c>
      <c r="CD107" s="3">
        <f t="shared" si="209"/>
        <v>0</v>
      </c>
      <c r="CE107" s="3" t="str">
        <f t="shared" si="308"/>
        <v>N/A</v>
      </c>
      <c r="CF107" s="3" t="str">
        <f t="shared" si="309"/>
        <v>N/A</v>
      </c>
      <c r="CG107" s="3" t="str">
        <f t="shared" si="310"/>
        <v>N/A</v>
      </c>
      <c r="CH107" s="3" t="str">
        <f t="shared" si="311"/>
        <v>N/A</v>
      </c>
      <c r="CJ107" s="3">
        <f t="shared" si="172"/>
        <v>1</v>
      </c>
      <c r="CK107" s="3">
        <f t="shared" si="312"/>
        <v>8</v>
      </c>
      <c r="CL107" s="3">
        <f t="shared" si="313"/>
        <v>6</v>
      </c>
      <c r="CM107" s="3">
        <f t="shared" si="314"/>
        <v>5</v>
      </c>
      <c r="CN107" s="3">
        <f t="shared" si="315"/>
        <v>9</v>
      </c>
      <c r="CP107" s="3">
        <v>3</v>
      </c>
      <c r="CQ107" s="3">
        <v>3</v>
      </c>
      <c r="CR107" s="3">
        <v>2</v>
      </c>
      <c r="CS107" s="3">
        <v>2</v>
      </c>
      <c r="CU107" s="3">
        <f t="shared" si="216"/>
        <v>0</v>
      </c>
      <c r="CV107" s="3">
        <f t="shared" si="217"/>
        <v>1</v>
      </c>
      <c r="CW107" s="3">
        <f t="shared" si="218"/>
        <v>1</v>
      </c>
      <c r="CX107" s="3">
        <f t="shared" si="219"/>
        <v>0</v>
      </c>
      <c r="CZ107" s="3">
        <v>0</v>
      </c>
      <c r="DA107" s="3">
        <v>1</v>
      </c>
      <c r="DB107" s="3">
        <v>1</v>
      </c>
      <c r="DC107" s="3">
        <v>0</v>
      </c>
    </row>
    <row r="108" spans="1:107">
      <c r="A108" s="3" t="s">
        <v>439</v>
      </c>
      <c r="B108" s="3">
        <v>17</v>
      </c>
      <c r="C108" s="3">
        <v>140</v>
      </c>
      <c r="D108" s="3">
        <v>3</v>
      </c>
      <c r="E108" s="3">
        <v>14</v>
      </c>
      <c r="F108" s="3">
        <v>5</v>
      </c>
      <c r="G108" s="3">
        <v>4</v>
      </c>
      <c r="H108" s="3">
        <v>5</v>
      </c>
      <c r="I108" s="3">
        <v>4</v>
      </c>
      <c r="J108" s="3">
        <v>1</v>
      </c>
      <c r="L108" s="3">
        <f t="shared" si="280"/>
        <v>0</v>
      </c>
      <c r="M108" s="3">
        <f t="shared" si="281"/>
        <v>0</v>
      </c>
      <c r="N108" s="3">
        <f t="shared" si="282"/>
        <v>0</v>
      </c>
      <c r="O108" s="3">
        <f t="shared" si="283"/>
        <v>0</v>
      </c>
      <c r="Q108" s="3">
        <f t="shared" si="173"/>
        <v>0</v>
      </c>
      <c r="R108" s="3">
        <f t="shared" si="174"/>
        <v>0</v>
      </c>
      <c r="S108" s="3">
        <f t="shared" si="175"/>
        <v>0</v>
      </c>
      <c r="T108" s="3">
        <f t="shared" si="176"/>
        <v>0</v>
      </c>
      <c r="V108" s="3">
        <f t="shared" si="177"/>
        <v>0</v>
      </c>
      <c r="W108" s="3">
        <f t="shared" si="178"/>
        <v>1</v>
      </c>
      <c r="X108" s="3">
        <f t="shared" si="179"/>
        <v>0</v>
      </c>
      <c r="Y108" s="3">
        <f t="shared" si="180"/>
        <v>1</v>
      </c>
      <c r="AA108" s="3">
        <f t="shared" si="181"/>
        <v>1</v>
      </c>
      <c r="AB108" s="3">
        <f t="shared" si="182"/>
        <v>0</v>
      </c>
      <c r="AC108" s="3">
        <f t="shared" si="183"/>
        <v>1</v>
      </c>
      <c r="AD108" s="3">
        <f t="shared" si="184"/>
        <v>0</v>
      </c>
      <c r="AF108" s="3">
        <f t="shared" si="185"/>
        <v>0</v>
      </c>
      <c r="AG108" s="3">
        <f t="shared" si="186"/>
        <v>0</v>
      </c>
      <c r="AH108" s="3">
        <f t="shared" si="187"/>
        <v>0</v>
      </c>
      <c r="AI108" s="3">
        <f t="shared" si="188"/>
        <v>0</v>
      </c>
      <c r="AK108" s="3">
        <f t="shared" si="189"/>
        <v>0</v>
      </c>
      <c r="AL108" s="3">
        <f t="shared" si="190"/>
        <v>0</v>
      </c>
      <c r="AM108" s="3">
        <f t="shared" si="191"/>
        <v>0</v>
      </c>
      <c r="AN108" s="3">
        <f t="shared" si="192"/>
        <v>0</v>
      </c>
      <c r="AP108" s="3">
        <f t="shared" si="193"/>
        <v>0</v>
      </c>
      <c r="AQ108" s="3">
        <f t="shared" si="194"/>
        <v>0</v>
      </c>
      <c r="AR108" s="3">
        <f t="shared" si="195"/>
        <v>0</v>
      </c>
      <c r="AS108" s="3">
        <f t="shared" si="196"/>
        <v>0</v>
      </c>
      <c r="AU108" s="3">
        <f t="shared" si="197"/>
        <v>0</v>
      </c>
      <c r="AV108" s="3">
        <f t="shared" si="198"/>
        <v>0</v>
      </c>
      <c r="AW108" s="3">
        <f t="shared" si="199"/>
        <v>0</v>
      </c>
      <c r="AX108" s="3">
        <f t="shared" si="200"/>
        <v>0</v>
      </c>
      <c r="AZ108" s="3">
        <f t="shared" si="284"/>
        <v>0</v>
      </c>
      <c r="BA108" s="3">
        <f t="shared" si="285"/>
        <v>0</v>
      </c>
      <c r="BB108" s="3">
        <f t="shared" si="286"/>
        <v>0</v>
      </c>
      <c r="BC108" s="3">
        <f t="shared" si="287"/>
        <v>1</v>
      </c>
      <c r="BD108" s="3">
        <f t="shared" si="288"/>
        <v>1</v>
      </c>
      <c r="BE108" s="3">
        <f t="shared" si="289"/>
        <v>0</v>
      </c>
      <c r="BF108" s="3">
        <f t="shared" si="290"/>
        <v>0</v>
      </c>
      <c r="BG108" s="3">
        <f t="shared" si="291"/>
        <v>0</v>
      </c>
      <c r="BH108" s="3">
        <f t="shared" si="292"/>
        <v>0</v>
      </c>
      <c r="BI108" s="3">
        <f t="shared" si="293"/>
        <v>1</v>
      </c>
      <c r="BJ108" s="3">
        <f t="shared" si="294"/>
        <v>0</v>
      </c>
      <c r="BK108" s="3">
        <f t="shared" si="295"/>
        <v>1</v>
      </c>
      <c r="BM108" s="15">
        <f t="shared" si="201"/>
        <v>0</v>
      </c>
      <c r="BN108" s="3">
        <f t="shared" si="168"/>
        <v>0</v>
      </c>
      <c r="BO108" s="3">
        <f t="shared" si="169"/>
        <v>0</v>
      </c>
      <c r="BP108" s="3">
        <f t="shared" si="170"/>
        <v>0</v>
      </c>
      <c r="BQ108" s="3">
        <f t="shared" si="171"/>
        <v>0</v>
      </c>
      <c r="BS108" s="3">
        <f t="shared" si="300"/>
        <v>0</v>
      </c>
      <c r="BT108" s="3">
        <f t="shared" si="301"/>
        <v>0</v>
      </c>
      <c r="BU108" s="3">
        <f t="shared" si="302"/>
        <v>0</v>
      </c>
      <c r="BV108" s="3">
        <f t="shared" si="303"/>
        <v>0</v>
      </c>
      <c r="BX108" s="3">
        <f t="shared" si="205"/>
        <v>1</v>
      </c>
      <c r="BY108" s="3">
        <f t="shared" si="304"/>
        <v>5</v>
      </c>
      <c r="BZ108" s="3">
        <f t="shared" si="305"/>
        <v>4</v>
      </c>
      <c r="CA108" s="3">
        <f t="shared" si="306"/>
        <v>5</v>
      </c>
      <c r="CB108" s="3">
        <f t="shared" si="307"/>
        <v>4</v>
      </c>
      <c r="CD108" s="3">
        <f t="shared" si="209"/>
        <v>0</v>
      </c>
      <c r="CE108" s="3" t="str">
        <f t="shared" si="308"/>
        <v>N/A</v>
      </c>
      <c r="CF108" s="3" t="str">
        <f t="shared" si="309"/>
        <v>N/A</v>
      </c>
      <c r="CG108" s="3" t="str">
        <f t="shared" si="310"/>
        <v>N/A</v>
      </c>
      <c r="CH108" s="3" t="str">
        <f t="shared" si="311"/>
        <v>N/A</v>
      </c>
      <c r="CJ108" s="3">
        <f t="shared" si="172"/>
        <v>0</v>
      </c>
      <c r="CK108" s="3" t="str">
        <f t="shared" si="312"/>
        <v>N/A</v>
      </c>
      <c r="CL108" s="3" t="str">
        <f t="shared" si="313"/>
        <v>N/A</v>
      </c>
      <c r="CM108" s="3" t="str">
        <f t="shared" si="314"/>
        <v>N/A</v>
      </c>
      <c r="CN108" s="3" t="str">
        <f t="shared" si="315"/>
        <v>N/A</v>
      </c>
      <c r="CP108" s="3">
        <v>2</v>
      </c>
      <c r="CQ108" s="3">
        <v>2</v>
      </c>
      <c r="CR108" s="3">
        <v>2</v>
      </c>
      <c r="CS108" s="3">
        <v>1</v>
      </c>
      <c r="CU108" s="3">
        <f t="shared" si="216"/>
        <v>0</v>
      </c>
      <c r="CV108" s="3">
        <f t="shared" si="217"/>
        <v>0</v>
      </c>
      <c r="CW108" s="3">
        <f t="shared" si="218"/>
        <v>0</v>
      </c>
      <c r="CX108" s="3">
        <f t="shared" si="219"/>
        <v>0</v>
      </c>
      <c r="CZ108" s="3">
        <v>0</v>
      </c>
      <c r="DA108" s="3">
        <v>0</v>
      </c>
      <c r="DB108" s="3">
        <v>0</v>
      </c>
      <c r="DC108" s="3">
        <v>0</v>
      </c>
    </row>
    <row r="109" spans="1:107">
      <c r="A109" s="3" t="s">
        <v>439</v>
      </c>
      <c r="B109" s="3">
        <v>18</v>
      </c>
      <c r="C109" s="3">
        <v>320</v>
      </c>
      <c r="D109" s="3">
        <v>4</v>
      </c>
      <c r="E109" s="3">
        <v>4</v>
      </c>
      <c r="F109" s="3">
        <v>6</v>
      </c>
      <c r="G109" s="3">
        <v>8</v>
      </c>
      <c r="H109" s="3">
        <v>4</v>
      </c>
      <c r="I109" s="3">
        <v>5</v>
      </c>
      <c r="J109" s="3">
        <v>1</v>
      </c>
      <c r="L109" s="3">
        <f t="shared" si="280"/>
        <v>0</v>
      </c>
      <c r="M109" s="3">
        <f t="shared" si="281"/>
        <v>0</v>
      </c>
      <c r="N109" s="3">
        <f t="shared" si="282"/>
        <v>1</v>
      </c>
      <c r="O109" s="3">
        <f t="shared" si="283"/>
        <v>0</v>
      </c>
      <c r="Q109" s="3">
        <f t="shared" si="173"/>
        <v>0</v>
      </c>
      <c r="R109" s="3">
        <f t="shared" si="174"/>
        <v>0</v>
      </c>
      <c r="S109" s="3">
        <f t="shared" si="175"/>
        <v>0</v>
      </c>
      <c r="T109" s="3">
        <f t="shared" si="176"/>
        <v>0</v>
      </c>
      <c r="V109" s="3">
        <f t="shared" si="177"/>
        <v>0</v>
      </c>
      <c r="W109" s="3">
        <f t="shared" si="178"/>
        <v>0</v>
      </c>
      <c r="X109" s="3">
        <f t="shared" si="179"/>
        <v>0</v>
      </c>
      <c r="Y109" s="3">
        <f t="shared" si="180"/>
        <v>1</v>
      </c>
      <c r="AA109" s="3">
        <f t="shared" si="181"/>
        <v>1</v>
      </c>
      <c r="AB109" s="3">
        <f t="shared" si="182"/>
        <v>0</v>
      </c>
      <c r="AC109" s="3">
        <f t="shared" si="183"/>
        <v>0</v>
      </c>
      <c r="AD109" s="3">
        <f t="shared" si="184"/>
        <v>0</v>
      </c>
      <c r="AF109" s="3">
        <f t="shared" si="185"/>
        <v>0</v>
      </c>
      <c r="AG109" s="3">
        <f t="shared" si="186"/>
        <v>0</v>
      </c>
      <c r="AH109" s="3">
        <f t="shared" si="187"/>
        <v>0</v>
      </c>
      <c r="AI109" s="3">
        <f t="shared" si="188"/>
        <v>0</v>
      </c>
      <c r="AK109" s="3">
        <f t="shared" si="189"/>
        <v>0</v>
      </c>
      <c r="AL109" s="3">
        <f t="shared" si="190"/>
        <v>1</v>
      </c>
      <c r="AM109" s="3">
        <f t="shared" si="191"/>
        <v>0</v>
      </c>
      <c r="AN109" s="3">
        <f t="shared" si="192"/>
        <v>0</v>
      </c>
      <c r="AP109" s="3">
        <f t="shared" si="193"/>
        <v>0</v>
      </c>
      <c r="AQ109" s="3">
        <f t="shared" si="194"/>
        <v>0</v>
      </c>
      <c r="AR109" s="3">
        <f t="shared" si="195"/>
        <v>0</v>
      </c>
      <c r="AS109" s="3">
        <f t="shared" si="196"/>
        <v>0</v>
      </c>
      <c r="AU109" s="3">
        <f t="shared" si="197"/>
        <v>0</v>
      </c>
      <c r="AV109" s="3">
        <f t="shared" si="198"/>
        <v>0</v>
      </c>
      <c r="AW109" s="3">
        <f t="shared" si="199"/>
        <v>0</v>
      </c>
      <c r="AX109" s="3">
        <f t="shared" si="200"/>
        <v>0</v>
      </c>
      <c r="AZ109" s="3">
        <f t="shared" si="284"/>
        <v>1</v>
      </c>
      <c r="BA109" s="3">
        <f t="shared" si="285"/>
        <v>0</v>
      </c>
      <c r="BB109" s="3">
        <f t="shared" si="286"/>
        <v>0</v>
      </c>
      <c r="BC109" s="3">
        <f t="shared" si="287"/>
        <v>0</v>
      </c>
      <c r="BD109" s="3">
        <f t="shared" si="288"/>
        <v>0</v>
      </c>
      <c r="BE109" s="3">
        <f t="shared" si="289"/>
        <v>0</v>
      </c>
      <c r="BF109" s="3">
        <f t="shared" si="290"/>
        <v>1</v>
      </c>
      <c r="BG109" s="3">
        <f t="shared" si="291"/>
        <v>1</v>
      </c>
      <c r="BH109" s="3">
        <f t="shared" si="292"/>
        <v>1</v>
      </c>
      <c r="BI109" s="3">
        <f t="shared" si="293"/>
        <v>1</v>
      </c>
      <c r="BJ109" s="3">
        <f t="shared" si="294"/>
        <v>1</v>
      </c>
      <c r="BK109" s="3">
        <f t="shared" si="295"/>
        <v>0</v>
      </c>
      <c r="BM109" s="15" t="str">
        <f t="shared" si="201"/>
        <v>Dan</v>
      </c>
      <c r="BN109" s="3">
        <f t="shared" si="168"/>
        <v>0</v>
      </c>
      <c r="BO109" s="3">
        <f t="shared" si="169"/>
        <v>0</v>
      </c>
      <c r="BP109" s="3">
        <f t="shared" si="170"/>
        <v>1</v>
      </c>
      <c r="BQ109" s="3">
        <f t="shared" si="171"/>
        <v>0</v>
      </c>
      <c r="BS109" s="3">
        <f t="shared" si="300"/>
        <v>0</v>
      </c>
      <c r="BT109" s="3">
        <f t="shared" si="301"/>
        <v>1</v>
      </c>
      <c r="BU109" s="3">
        <f t="shared" si="302"/>
        <v>0</v>
      </c>
      <c r="BV109" s="3">
        <f t="shared" si="303"/>
        <v>0</v>
      </c>
      <c r="BX109" s="3">
        <f t="shared" si="205"/>
        <v>0</v>
      </c>
      <c r="BY109" s="3" t="str">
        <f t="shared" si="304"/>
        <v>N/A</v>
      </c>
      <c r="BZ109" s="3" t="str">
        <f t="shared" si="305"/>
        <v>N/A</v>
      </c>
      <c r="CA109" s="3" t="str">
        <f t="shared" si="306"/>
        <v>N/A</v>
      </c>
      <c r="CB109" s="3" t="str">
        <f t="shared" si="307"/>
        <v>N/A</v>
      </c>
      <c r="CD109" s="3">
        <f t="shared" si="209"/>
        <v>1</v>
      </c>
      <c r="CE109" s="3">
        <f t="shared" si="308"/>
        <v>6</v>
      </c>
      <c r="CF109" s="3">
        <f t="shared" si="309"/>
        <v>8</v>
      </c>
      <c r="CG109" s="3">
        <f t="shared" si="310"/>
        <v>4</v>
      </c>
      <c r="CH109" s="3">
        <f t="shared" si="311"/>
        <v>5</v>
      </c>
      <c r="CJ109" s="3">
        <f t="shared" si="172"/>
        <v>0</v>
      </c>
      <c r="CK109" s="3" t="str">
        <f t="shared" si="312"/>
        <v>N/A</v>
      </c>
      <c r="CL109" s="3" t="str">
        <f t="shared" si="313"/>
        <v>N/A</v>
      </c>
      <c r="CM109" s="3" t="str">
        <f t="shared" si="314"/>
        <v>N/A</v>
      </c>
      <c r="CN109" s="3" t="str">
        <f t="shared" si="315"/>
        <v>N/A</v>
      </c>
      <c r="CP109" s="3">
        <v>2</v>
      </c>
      <c r="CQ109" s="3">
        <v>3</v>
      </c>
      <c r="CR109" s="3">
        <v>2</v>
      </c>
      <c r="CS109" s="3">
        <v>2</v>
      </c>
      <c r="CU109" s="3">
        <f t="shared" si="216"/>
        <v>0</v>
      </c>
      <c r="CV109" s="3">
        <f t="shared" si="217"/>
        <v>0</v>
      </c>
      <c r="CW109" s="3">
        <f t="shared" si="218"/>
        <v>1</v>
      </c>
      <c r="CX109" s="3">
        <f t="shared" si="219"/>
        <v>0</v>
      </c>
      <c r="CZ109" s="3">
        <v>1</v>
      </c>
      <c r="DA109" s="3">
        <v>0</v>
      </c>
      <c r="DB109" s="3">
        <v>1</v>
      </c>
      <c r="DC109" s="3">
        <v>0</v>
      </c>
    </row>
    <row r="110" spans="1:107">
      <c r="A110" s="3" t="s">
        <v>440</v>
      </c>
      <c r="B110" s="3">
        <v>1</v>
      </c>
      <c r="C110" s="3">
        <v>343</v>
      </c>
      <c r="D110" s="3">
        <v>4</v>
      </c>
      <c r="E110" s="3">
        <v>17</v>
      </c>
      <c r="F110" s="3">
        <v>6</v>
      </c>
      <c r="G110" s="3">
        <v>4</v>
      </c>
      <c r="H110" s="3">
        <v>4</v>
      </c>
      <c r="I110" s="3">
        <v>5</v>
      </c>
      <c r="J110" s="3">
        <v>1</v>
      </c>
      <c r="L110" s="3">
        <f t="shared" ref="L110:L127" si="316">IF(F110=$D110,1,0)</f>
        <v>0</v>
      </c>
      <c r="M110" s="3">
        <f t="shared" ref="M110:M127" si="317">IF(G110=$D110,1,0)</f>
        <v>1</v>
      </c>
      <c r="N110" s="3">
        <f t="shared" ref="N110:N127" si="318">IF(H110=$D110,1,0)</f>
        <v>1</v>
      </c>
      <c r="O110" s="3">
        <f t="shared" ref="O110:O127" si="319">IF(I110=$D110,1,0)</f>
        <v>0</v>
      </c>
      <c r="Q110" s="3">
        <f t="shared" ref="Q110:Q127" si="320">IF(F110&lt;$D110,1,0)</f>
        <v>0</v>
      </c>
      <c r="R110" s="3">
        <f t="shared" ref="R110:R127" si="321">IF(G110&lt;$D110,1,0)</f>
        <v>0</v>
      </c>
      <c r="S110" s="3">
        <f t="shared" ref="S110:S127" si="322">IF(H110&lt;$D110,1,0)</f>
        <v>0</v>
      </c>
      <c r="T110" s="3">
        <f t="shared" ref="T110:T127" si="323">IF(I110&lt;$D110,1,0)</f>
        <v>0</v>
      </c>
      <c r="V110" s="3">
        <f t="shared" ref="V110:V127" si="324">IF(F110-1=$D110,1,0)</f>
        <v>0</v>
      </c>
      <c r="W110" s="3">
        <f t="shared" ref="W110:W127" si="325">IF(G110-1=$D110,1,0)</f>
        <v>0</v>
      </c>
      <c r="X110" s="3">
        <f t="shared" ref="X110:X127" si="326">IF(H110-1=$D110,1,0)</f>
        <v>0</v>
      </c>
      <c r="Y110" s="3">
        <f t="shared" ref="Y110:Y127" si="327">IF(I110-1=$D110,1,0)</f>
        <v>1</v>
      </c>
      <c r="AA110" s="3">
        <f t="shared" ref="AA110:AA127" si="328">IF(F110-2=$D110,1,0)</f>
        <v>1</v>
      </c>
      <c r="AB110" s="3">
        <f t="shared" ref="AB110:AB127" si="329">IF(G110-2=$D110,1,0)</f>
        <v>0</v>
      </c>
      <c r="AC110" s="3">
        <f t="shared" ref="AC110:AC127" si="330">IF(H110-2=$D110,1,0)</f>
        <v>0</v>
      </c>
      <c r="AD110" s="3">
        <f t="shared" ref="AD110:AD127" si="331">IF(I110-2=$D110,1,0)</f>
        <v>0</v>
      </c>
      <c r="AF110" s="3">
        <f t="shared" ref="AF110:AF127" si="332">IF(F110-3=$D110,1,0)</f>
        <v>0</v>
      </c>
      <c r="AG110" s="3">
        <f t="shared" ref="AG110:AG127" si="333">IF(G110-3=$D110,1,0)</f>
        <v>0</v>
      </c>
      <c r="AH110" s="3">
        <f t="shared" ref="AH110:AH127" si="334">IF(H110-3=$D110,1,0)</f>
        <v>0</v>
      </c>
      <c r="AI110" s="3">
        <f t="shared" ref="AI110:AI127" si="335">IF(I110-3=$D110,1,0)</f>
        <v>0</v>
      </c>
      <c r="AK110" s="3">
        <f t="shared" ref="AK110:AK127" si="336">IF(F110-4=$D110,1,0)</f>
        <v>0</v>
      </c>
      <c r="AL110" s="3">
        <f t="shared" ref="AL110:AL127" si="337">IF(G110-4=$D110,1,0)</f>
        <v>0</v>
      </c>
      <c r="AM110" s="3">
        <f t="shared" ref="AM110:AM127" si="338">IF(H110-4=$D110,1,0)</f>
        <v>0</v>
      </c>
      <c r="AN110" s="3">
        <f t="shared" ref="AN110:AN127" si="339">IF(I110-4=$D110,1,0)</f>
        <v>0</v>
      </c>
      <c r="AP110" s="3">
        <f t="shared" ref="AP110:AP127" si="340">IF(F110-5=$D110,1,0)</f>
        <v>0</v>
      </c>
      <c r="AQ110" s="3">
        <f t="shared" ref="AQ110:AQ127" si="341">IF(G110-5=$D110,1,0)</f>
        <v>0</v>
      </c>
      <c r="AR110" s="3">
        <f t="shared" ref="AR110:AR127" si="342">IF(H110-5=$D110,1,0)</f>
        <v>0</v>
      </c>
      <c r="AS110" s="3">
        <f t="shared" ref="AS110:AS127" si="343">IF(I110-5=$D110,1,0)</f>
        <v>0</v>
      </c>
      <c r="AU110" s="3">
        <f t="shared" ref="AU110:AU127" si="344">IF(F110-6=$D110,1,0)</f>
        <v>0</v>
      </c>
      <c r="AV110" s="3">
        <f t="shared" ref="AV110:AV127" si="345">IF(G110-6=$D110,1,0)</f>
        <v>0</v>
      </c>
      <c r="AW110" s="3">
        <f t="shared" ref="AW110:AW127" si="346">IF(H110-6=$D110,1,0)</f>
        <v>0</v>
      </c>
      <c r="AX110" s="3">
        <f t="shared" ref="AX110:AX127" si="347">IF(I110-6=$D110,1,0)</f>
        <v>0</v>
      </c>
      <c r="AZ110" s="3">
        <f t="shared" ref="AZ110:AZ127" si="348">IF(F110&lt;G110,1,0)</f>
        <v>0</v>
      </c>
      <c r="BA110" s="3">
        <f t="shared" ref="BA110:BA127" si="349">IF(F110&lt;H110,1,0)</f>
        <v>0</v>
      </c>
      <c r="BB110" s="3">
        <f t="shared" ref="BB110:BB127" si="350">IF(F110&lt;I110,1,0)</f>
        <v>0</v>
      </c>
      <c r="BC110" s="3">
        <f t="shared" ref="BC110:BC127" si="351">IF(G110&lt;F110,1,0)</f>
        <v>1</v>
      </c>
      <c r="BD110" s="3">
        <f t="shared" ref="BD110:BD127" si="352">IF(G110&lt;H110,1,0)</f>
        <v>0</v>
      </c>
      <c r="BE110" s="3">
        <f t="shared" ref="BE110:BE127" si="353">IF(G110&lt;I110,1,0)</f>
        <v>1</v>
      </c>
      <c r="BF110" s="3">
        <f t="shared" ref="BF110:BF127" si="354">IF(H110&lt;F110,1,0)</f>
        <v>1</v>
      </c>
      <c r="BG110" s="3">
        <f t="shared" ref="BG110:BG127" si="355">IF(H110&lt;G110,1,0)</f>
        <v>0</v>
      </c>
      <c r="BH110" s="3">
        <f t="shared" ref="BH110:BH127" si="356">IF(H110&lt;I110,1,0)</f>
        <v>1</v>
      </c>
      <c r="BI110" s="3">
        <f t="shared" ref="BI110:BI127" si="357">IF(I110&lt;F110,1,0)</f>
        <v>1</v>
      </c>
      <c r="BJ110" s="3">
        <f t="shared" ref="BJ110:BJ127" si="358">IF(I110&lt;G110,1,0)</f>
        <v>0</v>
      </c>
      <c r="BK110" s="3">
        <f t="shared" ref="BK110:BK127" si="359">IF(I110&lt;H110,1,0)</f>
        <v>0</v>
      </c>
      <c r="BM110" s="15">
        <f t="shared" si="201"/>
        <v>0</v>
      </c>
      <c r="BN110" s="3">
        <f t="shared" si="168"/>
        <v>0</v>
      </c>
      <c r="BO110" s="3">
        <f t="shared" si="169"/>
        <v>0</v>
      </c>
      <c r="BP110" s="3">
        <f t="shared" si="170"/>
        <v>0</v>
      </c>
      <c r="BQ110" s="3">
        <f t="shared" si="171"/>
        <v>0</v>
      </c>
      <c r="BS110" s="3">
        <f t="shared" si="300"/>
        <v>0</v>
      </c>
      <c r="BT110" s="3">
        <f t="shared" si="301"/>
        <v>0</v>
      </c>
      <c r="BU110" s="3">
        <f t="shared" si="302"/>
        <v>0</v>
      </c>
      <c r="BV110" s="3">
        <f t="shared" si="303"/>
        <v>0</v>
      </c>
      <c r="BX110" s="3">
        <f t="shared" si="205"/>
        <v>0</v>
      </c>
      <c r="BY110" s="3" t="str">
        <f t="shared" si="304"/>
        <v>N/A</v>
      </c>
      <c r="BZ110" s="3" t="str">
        <f t="shared" si="305"/>
        <v>N/A</v>
      </c>
      <c r="CA110" s="3" t="str">
        <f t="shared" si="306"/>
        <v>N/A</v>
      </c>
      <c r="CB110" s="3" t="str">
        <f t="shared" si="307"/>
        <v>N/A</v>
      </c>
      <c r="CD110" s="3">
        <f t="shared" si="209"/>
        <v>1</v>
      </c>
      <c r="CE110" s="3">
        <f t="shared" si="308"/>
        <v>6</v>
      </c>
      <c r="CF110" s="3">
        <f t="shared" si="309"/>
        <v>4</v>
      </c>
      <c r="CG110" s="3">
        <f t="shared" si="310"/>
        <v>4</v>
      </c>
      <c r="CH110" s="3">
        <f t="shared" si="311"/>
        <v>5</v>
      </c>
      <c r="CJ110" s="3">
        <f t="shared" si="172"/>
        <v>0</v>
      </c>
      <c r="CK110" s="3" t="str">
        <f t="shared" si="312"/>
        <v>N/A</v>
      </c>
      <c r="CL110" s="3" t="str">
        <f t="shared" si="313"/>
        <v>N/A</v>
      </c>
      <c r="CM110" s="3" t="str">
        <f t="shared" si="314"/>
        <v>N/A</v>
      </c>
      <c r="CN110" s="3" t="str">
        <f t="shared" si="315"/>
        <v>N/A</v>
      </c>
      <c r="CP110" s="3">
        <v>2</v>
      </c>
      <c r="CQ110" s="3">
        <v>1</v>
      </c>
      <c r="CR110" s="3">
        <v>1</v>
      </c>
      <c r="CS110" s="3">
        <v>2</v>
      </c>
      <c r="CU110" s="3">
        <f t="shared" si="216"/>
        <v>0</v>
      </c>
      <c r="CV110" s="3">
        <f t="shared" si="217"/>
        <v>0</v>
      </c>
      <c r="CW110" s="3">
        <f t="shared" si="218"/>
        <v>0</v>
      </c>
      <c r="CX110" s="3">
        <f t="shared" si="219"/>
        <v>0</v>
      </c>
      <c r="CZ110" s="3">
        <v>0</v>
      </c>
      <c r="DA110" s="3">
        <v>1</v>
      </c>
      <c r="DB110" s="3">
        <v>1</v>
      </c>
      <c r="DC110" s="3">
        <v>1</v>
      </c>
    </row>
    <row r="111" spans="1:107">
      <c r="A111" s="3" t="s">
        <v>440</v>
      </c>
      <c r="B111" s="3">
        <v>2</v>
      </c>
      <c r="C111" s="3">
        <v>483</v>
      </c>
      <c r="D111" s="3">
        <v>5</v>
      </c>
      <c r="E111" s="3">
        <v>11</v>
      </c>
      <c r="F111" s="3">
        <v>6</v>
      </c>
      <c r="G111" s="3">
        <v>5</v>
      </c>
      <c r="H111" s="3">
        <v>6</v>
      </c>
      <c r="I111" s="3">
        <v>5</v>
      </c>
      <c r="J111" s="3">
        <v>1</v>
      </c>
      <c r="L111" s="3">
        <f t="shared" si="316"/>
        <v>0</v>
      </c>
      <c r="M111" s="3">
        <f t="shared" si="317"/>
        <v>1</v>
      </c>
      <c r="N111" s="3">
        <f t="shared" si="318"/>
        <v>0</v>
      </c>
      <c r="O111" s="3">
        <f t="shared" si="319"/>
        <v>1</v>
      </c>
      <c r="Q111" s="3">
        <f t="shared" si="320"/>
        <v>0</v>
      </c>
      <c r="R111" s="3">
        <f t="shared" si="321"/>
        <v>0</v>
      </c>
      <c r="S111" s="3">
        <f t="shared" si="322"/>
        <v>0</v>
      </c>
      <c r="T111" s="3">
        <f t="shared" si="323"/>
        <v>0</v>
      </c>
      <c r="V111" s="3">
        <f t="shared" si="324"/>
        <v>1</v>
      </c>
      <c r="W111" s="3">
        <f t="shared" si="325"/>
        <v>0</v>
      </c>
      <c r="X111" s="3">
        <f t="shared" si="326"/>
        <v>1</v>
      </c>
      <c r="Y111" s="3">
        <f t="shared" si="327"/>
        <v>0</v>
      </c>
      <c r="AA111" s="3">
        <f t="shared" si="328"/>
        <v>0</v>
      </c>
      <c r="AB111" s="3">
        <f t="shared" si="329"/>
        <v>0</v>
      </c>
      <c r="AC111" s="3">
        <f t="shared" si="330"/>
        <v>0</v>
      </c>
      <c r="AD111" s="3">
        <f t="shared" si="331"/>
        <v>0</v>
      </c>
      <c r="AF111" s="3">
        <f t="shared" si="332"/>
        <v>0</v>
      </c>
      <c r="AG111" s="3">
        <f t="shared" si="333"/>
        <v>0</v>
      </c>
      <c r="AH111" s="3">
        <f t="shared" si="334"/>
        <v>0</v>
      </c>
      <c r="AI111" s="3">
        <f t="shared" si="335"/>
        <v>0</v>
      </c>
      <c r="AK111" s="3">
        <f t="shared" si="336"/>
        <v>0</v>
      </c>
      <c r="AL111" s="3">
        <f t="shared" si="337"/>
        <v>0</v>
      </c>
      <c r="AM111" s="3">
        <f t="shared" si="338"/>
        <v>0</v>
      </c>
      <c r="AN111" s="3">
        <f t="shared" si="339"/>
        <v>0</v>
      </c>
      <c r="AP111" s="3">
        <f t="shared" si="340"/>
        <v>0</v>
      </c>
      <c r="AQ111" s="3">
        <f t="shared" si="341"/>
        <v>0</v>
      </c>
      <c r="AR111" s="3">
        <f t="shared" si="342"/>
        <v>0</v>
      </c>
      <c r="AS111" s="3">
        <f t="shared" si="343"/>
        <v>0</v>
      </c>
      <c r="AU111" s="3">
        <f t="shared" si="344"/>
        <v>0</v>
      </c>
      <c r="AV111" s="3">
        <f t="shared" si="345"/>
        <v>0</v>
      </c>
      <c r="AW111" s="3">
        <f t="shared" si="346"/>
        <v>0</v>
      </c>
      <c r="AX111" s="3">
        <f t="shared" si="347"/>
        <v>0</v>
      </c>
      <c r="AZ111" s="3">
        <f t="shared" si="348"/>
        <v>0</v>
      </c>
      <c r="BA111" s="3">
        <f t="shared" si="349"/>
        <v>0</v>
      </c>
      <c r="BB111" s="3">
        <f t="shared" si="350"/>
        <v>0</v>
      </c>
      <c r="BC111" s="3">
        <f t="shared" si="351"/>
        <v>1</v>
      </c>
      <c r="BD111" s="3">
        <f t="shared" si="352"/>
        <v>1</v>
      </c>
      <c r="BE111" s="3">
        <f t="shared" si="353"/>
        <v>0</v>
      </c>
      <c r="BF111" s="3">
        <f t="shared" si="354"/>
        <v>0</v>
      </c>
      <c r="BG111" s="3">
        <f t="shared" si="355"/>
        <v>0</v>
      </c>
      <c r="BH111" s="3">
        <f t="shared" si="356"/>
        <v>0</v>
      </c>
      <c r="BI111" s="3">
        <f t="shared" si="357"/>
        <v>1</v>
      </c>
      <c r="BJ111" s="3">
        <f t="shared" si="358"/>
        <v>0</v>
      </c>
      <c r="BK111" s="3">
        <f t="shared" si="359"/>
        <v>1</v>
      </c>
      <c r="BM111" s="15">
        <f t="shared" si="201"/>
        <v>0</v>
      </c>
      <c r="BN111" s="3">
        <f t="shared" si="168"/>
        <v>0</v>
      </c>
      <c r="BO111" s="3">
        <f t="shared" si="169"/>
        <v>0</v>
      </c>
      <c r="BP111" s="3">
        <f t="shared" si="170"/>
        <v>0</v>
      </c>
      <c r="BQ111" s="3">
        <f t="shared" si="171"/>
        <v>0</v>
      </c>
      <c r="BS111" s="3">
        <f t="shared" si="300"/>
        <v>0</v>
      </c>
      <c r="BT111" s="3">
        <f t="shared" si="301"/>
        <v>0</v>
      </c>
      <c r="BU111" s="3">
        <f t="shared" si="302"/>
        <v>0</v>
      </c>
      <c r="BV111" s="3">
        <f t="shared" si="303"/>
        <v>0</v>
      </c>
      <c r="BX111" s="3">
        <f t="shared" si="205"/>
        <v>0</v>
      </c>
      <c r="BY111" s="3" t="str">
        <f t="shared" si="304"/>
        <v>N/A</v>
      </c>
      <c r="BZ111" s="3" t="str">
        <f t="shared" si="305"/>
        <v>N/A</v>
      </c>
      <c r="CA111" s="3" t="str">
        <f t="shared" si="306"/>
        <v>N/A</v>
      </c>
      <c r="CB111" s="3" t="str">
        <f t="shared" si="307"/>
        <v>N/A</v>
      </c>
      <c r="CD111" s="3">
        <f t="shared" si="209"/>
        <v>0</v>
      </c>
      <c r="CE111" s="3" t="str">
        <f t="shared" si="308"/>
        <v>N/A</v>
      </c>
      <c r="CF111" s="3" t="str">
        <f t="shared" si="309"/>
        <v>N/A</v>
      </c>
      <c r="CG111" s="3" t="str">
        <f t="shared" si="310"/>
        <v>N/A</v>
      </c>
      <c r="CH111" s="3" t="str">
        <f t="shared" si="311"/>
        <v>N/A</v>
      </c>
      <c r="CJ111" s="3">
        <f t="shared" si="172"/>
        <v>1</v>
      </c>
      <c r="CK111" s="3">
        <f t="shared" si="312"/>
        <v>6</v>
      </c>
      <c r="CL111" s="3">
        <f t="shared" si="313"/>
        <v>5</v>
      </c>
      <c r="CM111" s="3">
        <f t="shared" si="314"/>
        <v>6</v>
      </c>
      <c r="CN111" s="3">
        <f t="shared" si="315"/>
        <v>5</v>
      </c>
      <c r="CP111" s="3">
        <v>3</v>
      </c>
      <c r="CQ111" s="3">
        <v>2</v>
      </c>
      <c r="CR111" s="3">
        <v>2</v>
      </c>
      <c r="CS111" s="3">
        <v>2</v>
      </c>
      <c r="CU111" s="3">
        <f t="shared" si="216"/>
        <v>1</v>
      </c>
      <c r="CV111" s="3">
        <f t="shared" si="217"/>
        <v>1</v>
      </c>
      <c r="CW111" s="3">
        <f t="shared" si="218"/>
        <v>0</v>
      </c>
      <c r="CX111" s="3">
        <f t="shared" si="219"/>
        <v>1</v>
      </c>
      <c r="CZ111" s="3">
        <v>1</v>
      </c>
      <c r="DA111" s="3">
        <v>1</v>
      </c>
      <c r="DB111" s="3">
        <v>1</v>
      </c>
      <c r="DC111" s="3">
        <v>1</v>
      </c>
    </row>
    <row r="112" spans="1:107">
      <c r="A112" s="3" t="s">
        <v>440</v>
      </c>
      <c r="B112" s="3">
        <v>3</v>
      </c>
      <c r="C112" s="3">
        <v>163</v>
      </c>
      <c r="D112" s="3">
        <v>3</v>
      </c>
      <c r="E112" s="3">
        <v>7</v>
      </c>
      <c r="F112" s="3">
        <v>5</v>
      </c>
      <c r="G112" s="3">
        <v>4</v>
      </c>
      <c r="H112" s="3">
        <v>4</v>
      </c>
      <c r="I112" s="3">
        <v>5</v>
      </c>
      <c r="J112" s="3">
        <v>1</v>
      </c>
      <c r="L112" s="3">
        <f t="shared" si="316"/>
        <v>0</v>
      </c>
      <c r="M112" s="3">
        <f t="shared" si="317"/>
        <v>0</v>
      </c>
      <c r="N112" s="3">
        <f t="shared" si="318"/>
        <v>0</v>
      </c>
      <c r="O112" s="3">
        <f t="shared" si="319"/>
        <v>0</v>
      </c>
      <c r="Q112" s="3">
        <f t="shared" si="320"/>
        <v>0</v>
      </c>
      <c r="R112" s="3">
        <f t="shared" si="321"/>
        <v>0</v>
      </c>
      <c r="S112" s="3">
        <f t="shared" si="322"/>
        <v>0</v>
      </c>
      <c r="T112" s="3">
        <f t="shared" si="323"/>
        <v>0</v>
      </c>
      <c r="V112" s="3">
        <f t="shared" si="324"/>
        <v>0</v>
      </c>
      <c r="W112" s="3">
        <f t="shared" si="325"/>
        <v>1</v>
      </c>
      <c r="X112" s="3">
        <f t="shared" si="326"/>
        <v>1</v>
      </c>
      <c r="Y112" s="3">
        <f t="shared" si="327"/>
        <v>0</v>
      </c>
      <c r="AA112" s="3">
        <f t="shared" si="328"/>
        <v>1</v>
      </c>
      <c r="AB112" s="3">
        <f t="shared" si="329"/>
        <v>0</v>
      </c>
      <c r="AC112" s="3">
        <f t="shared" si="330"/>
        <v>0</v>
      </c>
      <c r="AD112" s="3">
        <f t="shared" si="331"/>
        <v>1</v>
      </c>
      <c r="AF112" s="3">
        <f t="shared" si="332"/>
        <v>0</v>
      </c>
      <c r="AG112" s="3">
        <f t="shared" si="333"/>
        <v>0</v>
      </c>
      <c r="AH112" s="3">
        <f t="shared" si="334"/>
        <v>0</v>
      </c>
      <c r="AI112" s="3">
        <f t="shared" si="335"/>
        <v>0</v>
      </c>
      <c r="AK112" s="3">
        <f t="shared" si="336"/>
        <v>0</v>
      </c>
      <c r="AL112" s="3">
        <f t="shared" si="337"/>
        <v>0</v>
      </c>
      <c r="AM112" s="3">
        <f t="shared" si="338"/>
        <v>0</v>
      </c>
      <c r="AN112" s="3">
        <f t="shared" si="339"/>
        <v>0</v>
      </c>
      <c r="AP112" s="3">
        <f t="shared" si="340"/>
        <v>0</v>
      </c>
      <c r="AQ112" s="3">
        <f t="shared" si="341"/>
        <v>0</v>
      </c>
      <c r="AR112" s="3">
        <f t="shared" si="342"/>
        <v>0</v>
      </c>
      <c r="AS112" s="3">
        <f t="shared" si="343"/>
        <v>0</v>
      </c>
      <c r="AU112" s="3">
        <f t="shared" si="344"/>
        <v>0</v>
      </c>
      <c r="AV112" s="3">
        <f t="shared" si="345"/>
        <v>0</v>
      </c>
      <c r="AW112" s="3">
        <f t="shared" si="346"/>
        <v>0</v>
      </c>
      <c r="AX112" s="3">
        <f t="shared" si="347"/>
        <v>0</v>
      </c>
      <c r="AZ112" s="3">
        <f t="shared" si="348"/>
        <v>0</v>
      </c>
      <c r="BA112" s="3">
        <f t="shared" si="349"/>
        <v>0</v>
      </c>
      <c r="BB112" s="3">
        <f t="shared" si="350"/>
        <v>0</v>
      </c>
      <c r="BC112" s="3">
        <f t="shared" si="351"/>
        <v>1</v>
      </c>
      <c r="BD112" s="3">
        <f t="shared" si="352"/>
        <v>0</v>
      </c>
      <c r="BE112" s="3">
        <f t="shared" si="353"/>
        <v>1</v>
      </c>
      <c r="BF112" s="3">
        <f t="shared" si="354"/>
        <v>1</v>
      </c>
      <c r="BG112" s="3">
        <f t="shared" si="355"/>
        <v>0</v>
      </c>
      <c r="BH112" s="3">
        <f t="shared" si="356"/>
        <v>1</v>
      </c>
      <c r="BI112" s="3">
        <f t="shared" si="357"/>
        <v>0</v>
      </c>
      <c r="BJ112" s="3">
        <f t="shared" si="358"/>
        <v>0</v>
      </c>
      <c r="BK112" s="3">
        <f t="shared" si="359"/>
        <v>0</v>
      </c>
      <c r="BM112" s="15">
        <f t="shared" si="201"/>
        <v>0</v>
      </c>
      <c r="BN112" s="3">
        <f t="shared" si="168"/>
        <v>0</v>
      </c>
      <c r="BO112" s="3">
        <f t="shared" si="169"/>
        <v>0</v>
      </c>
      <c r="BP112" s="3">
        <f t="shared" si="170"/>
        <v>0</v>
      </c>
      <c r="BQ112" s="3">
        <f t="shared" si="171"/>
        <v>0</v>
      </c>
      <c r="BS112" s="3">
        <f t="shared" si="300"/>
        <v>0</v>
      </c>
      <c r="BT112" s="3">
        <f t="shared" si="301"/>
        <v>0</v>
      </c>
      <c r="BU112" s="3">
        <f t="shared" si="302"/>
        <v>0</v>
      </c>
      <c r="BV112" s="3">
        <f t="shared" si="303"/>
        <v>0</v>
      </c>
      <c r="BX112" s="3">
        <f t="shared" si="205"/>
        <v>1</v>
      </c>
      <c r="BY112" s="3">
        <f t="shared" si="304"/>
        <v>5</v>
      </c>
      <c r="BZ112" s="3">
        <f t="shared" si="305"/>
        <v>4</v>
      </c>
      <c r="CA112" s="3">
        <f t="shared" si="306"/>
        <v>4</v>
      </c>
      <c r="CB112" s="3">
        <f t="shared" si="307"/>
        <v>5</v>
      </c>
      <c r="CD112" s="3">
        <f t="shared" si="209"/>
        <v>0</v>
      </c>
      <c r="CE112" s="3" t="str">
        <f t="shared" si="308"/>
        <v>N/A</v>
      </c>
      <c r="CF112" s="3" t="str">
        <f t="shared" si="309"/>
        <v>N/A</v>
      </c>
      <c r="CG112" s="3" t="str">
        <f t="shared" si="310"/>
        <v>N/A</v>
      </c>
      <c r="CH112" s="3" t="str">
        <f t="shared" si="311"/>
        <v>N/A</v>
      </c>
      <c r="CJ112" s="3">
        <f t="shared" ref="CJ112:CJ127" si="360">IF($D112=5,1,0)</f>
        <v>0</v>
      </c>
      <c r="CK112" s="3" t="str">
        <f t="shared" si="312"/>
        <v>N/A</v>
      </c>
      <c r="CL112" s="3" t="str">
        <f t="shared" si="313"/>
        <v>N/A</v>
      </c>
      <c r="CM112" s="3" t="str">
        <f t="shared" si="314"/>
        <v>N/A</v>
      </c>
      <c r="CN112" s="3" t="str">
        <f t="shared" si="315"/>
        <v>N/A</v>
      </c>
      <c r="CP112" s="3">
        <v>2</v>
      </c>
      <c r="CQ112" s="3">
        <v>1</v>
      </c>
      <c r="CR112" s="3">
        <v>2</v>
      </c>
      <c r="CS112" s="3">
        <v>1</v>
      </c>
      <c r="CU112" s="3">
        <f t="shared" si="216"/>
        <v>0</v>
      </c>
      <c r="CV112" s="3">
        <f t="shared" si="217"/>
        <v>0</v>
      </c>
      <c r="CW112" s="3">
        <f t="shared" si="218"/>
        <v>0</v>
      </c>
      <c r="CX112" s="3">
        <f t="shared" si="219"/>
        <v>0</v>
      </c>
      <c r="CZ112" s="3">
        <v>0</v>
      </c>
      <c r="DA112" s="3">
        <v>0</v>
      </c>
      <c r="DB112" s="3">
        <v>0</v>
      </c>
      <c r="DC112" s="3">
        <v>0</v>
      </c>
    </row>
    <row r="113" spans="1:107">
      <c r="A113" s="3" t="s">
        <v>440</v>
      </c>
      <c r="B113" s="3">
        <v>4</v>
      </c>
      <c r="C113" s="3">
        <v>359</v>
      </c>
      <c r="D113" s="3">
        <v>4</v>
      </c>
      <c r="E113" s="3">
        <v>1</v>
      </c>
      <c r="F113" s="3">
        <v>7</v>
      </c>
      <c r="G113" s="3">
        <v>5</v>
      </c>
      <c r="H113" s="3">
        <v>4</v>
      </c>
      <c r="I113" s="3">
        <v>6</v>
      </c>
      <c r="J113" s="3">
        <v>1</v>
      </c>
      <c r="L113" s="3">
        <f t="shared" si="316"/>
        <v>0</v>
      </c>
      <c r="M113" s="3">
        <f t="shared" si="317"/>
        <v>0</v>
      </c>
      <c r="N113" s="3">
        <f t="shared" si="318"/>
        <v>1</v>
      </c>
      <c r="O113" s="3">
        <f t="shared" si="319"/>
        <v>0</v>
      </c>
      <c r="Q113" s="3">
        <f t="shared" si="320"/>
        <v>0</v>
      </c>
      <c r="R113" s="3">
        <f t="shared" si="321"/>
        <v>0</v>
      </c>
      <c r="S113" s="3">
        <f t="shared" si="322"/>
        <v>0</v>
      </c>
      <c r="T113" s="3">
        <f t="shared" si="323"/>
        <v>0</v>
      </c>
      <c r="V113" s="3">
        <f t="shared" si="324"/>
        <v>0</v>
      </c>
      <c r="W113" s="3">
        <f t="shared" si="325"/>
        <v>1</v>
      </c>
      <c r="X113" s="3">
        <f t="shared" si="326"/>
        <v>0</v>
      </c>
      <c r="Y113" s="3">
        <f t="shared" si="327"/>
        <v>0</v>
      </c>
      <c r="AA113" s="3">
        <f t="shared" si="328"/>
        <v>0</v>
      </c>
      <c r="AB113" s="3">
        <f t="shared" si="329"/>
        <v>0</v>
      </c>
      <c r="AC113" s="3">
        <f t="shared" si="330"/>
        <v>0</v>
      </c>
      <c r="AD113" s="3">
        <f t="shared" si="331"/>
        <v>1</v>
      </c>
      <c r="AF113" s="3">
        <f t="shared" si="332"/>
        <v>1</v>
      </c>
      <c r="AG113" s="3">
        <f t="shared" si="333"/>
        <v>0</v>
      </c>
      <c r="AH113" s="3">
        <f t="shared" si="334"/>
        <v>0</v>
      </c>
      <c r="AI113" s="3">
        <f t="shared" si="335"/>
        <v>0</v>
      </c>
      <c r="AK113" s="3">
        <f t="shared" si="336"/>
        <v>0</v>
      </c>
      <c r="AL113" s="3">
        <f t="shared" si="337"/>
        <v>0</v>
      </c>
      <c r="AM113" s="3">
        <f t="shared" si="338"/>
        <v>0</v>
      </c>
      <c r="AN113" s="3">
        <f t="shared" si="339"/>
        <v>0</v>
      </c>
      <c r="AP113" s="3">
        <f t="shared" si="340"/>
        <v>0</v>
      </c>
      <c r="AQ113" s="3">
        <f t="shared" si="341"/>
        <v>0</v>
      </c>
      <c r="AR113" s="3">
        <f t="shared" si="342"/>
        <v>0</v>
      </c>
      <c r="AS113" s="3">
        <f t="shared" si="343"/>
        <v>0</v>
      </c>
      <c r="AU113" s="3">
        <f t="shared" si="344"/>
        <v>0</v>
      </c>
      <c r="AV113" s="3">
        <f t="shared" si="345"/>
        <v>0</v>
      </c>
      <c r="AW113" s="3">
        <f t="shared" si="346"/>
        <v>0</v>
      </c>
      <c r="AX113" s="3">
        <f t="shared" si="347"/>
        <v>0</v>
      </c>
      <c r="AZ113" s="3">
        <f t="shared" si="348"/>
        <v>0</v>
      </c>
      <c r="BA113" s="3">
        <f t="shared" si="349"/>
        <v>0</v>
      </c>
      <c r="BB113" s="3">
        <f t="shared" si="350"/>
        <v>0</v>
      </c>
      <c r="BC113" s="3">
        <f t="shared" si="351"/>
        <v>1</v>
      </c>
      <c r="BD113" s="3">
        <f t="shared" si="352"/>
        <v>0</v>
      </c>
      <c r="BE113" s="3">
        <f t="shared" si="353"/>
        <v>1</v>
      </c>
      <c r="BF113" s="3">
        <f t="shared" si="354"/>
        <v>1</v>
      </c>
      <c r="BG113" s="3">
        <f t="shared" si="355"/>
        <v>1</v>
      </c>
      <c r="BH113" s="3">
        <f t="shared" si="356"/>
        <v>1</v>
      </c>
      <c r="BI113" s="3">
        <f t="shared" si="357"/>
        <v>1</v>
      </c>
      <c r="BJ113" s="3">
        <f t="shared" si="358"/>
        <v>0</v>
      </c>
      <c r="BK113" s="3">
        <f t="shared" si="359"/>
        <v>0</v>
      </c>
      <c r="BM113" s="15" t="str">
        <f t="shared" ref="BM113:BM127" si="361">IF(SUM(AZ113:BB113)=3,"Paul",IF(SUM(BC113:BE113)=3,"Scott",IF(SUM(BF113:BH113)=3,"Dan",IF(SUM(BI113:BK113)=3,"Droz",0))))</f>
        <v>Dan</v>
      </c>
      <c r="BN113" s="3">
        <f t="shared" si="168"/>
        <v>0</v>
      </c>
      <c r="BO113" s="3">
        <f t="shared" si="169"/>
        <v>0</v>
      </c>
      <c r="BP113" s="3">
        <f t="shared" si="170"/>
        <v>1</v>
      </c>
      <c r="BQ113" s="3">
        <f t="shared" si="171"/>
        <v>0</v>
      </c>
      <c r="BS113" s="3">
        <f t="shared" si="300"/>
        <v>0</v>
      </c>
      <c r="BT113" s="3">
        <f t="shared" si="301"/>
        <v>0</v>
      </c>
      <c r="BU113" s="3">
        <f t="shared" si="302"/>
        <v>0</v>
      </c>
      <c r="BV113" s="3">
        <f t="shared" si="303"/>
        <v>0</v>
      </c>
      <c r="BX113" s="3">
        <f t="shared" ref="BX113:BX127" si="362">IF($D113=3,1,0)</f>
        <v>0</v>
      </c>
      <c r="BY113" s="3" t="str">
        <f t="shared" si="304"/>
        <v>N/A</v>
      </c>
      <c r="BZ113" s="3" t="str">
        <f t="shared" si="305"/>
        <v>N/A</v>
      </c>
      <c r="CA113" s="3" t="str">
        <f t="shared" si="306"/>
        <v>N/A</v>
      </c>
      <c r="CB113" s="3" t="str">
        <f t="shared" si="307"/>
        <v>N/A</v>
      </c>
      <c r="CD113" s="3">
        <f t="shared" ref="CD113:CD127" si="363">IF($D113=4,1,0)</f>
        <v>1</v>
      </c>
      <c r="CE113" s="3">
        <f t="shared" si="308"/>
        <v>7</v>
      </c>
      <c r="CF113" s="3">
        <f t="shared" si="309"/>
        <v>5</v>
      </c>
      <c r="CG113" s="3">
        <f t="shared" si="310"/>
        <v>4</v>
      </c>
      <c r="CH113" s="3">
        <f t="shared" si="311"/>
        <v>6</v>
      </c>
      <c r="CJ113" s="3">
        <f t="shared" si="360"/>
        <v>0</v>
      </c>
      <c r="CK113" s="3" t="str">
        <f t="shared" si="312"/>
        <v>N/A</v>
      </c>
      <c r="CL113" s="3" t="str">
        <f t="shared" si="313"/>
        <v>N/A</v>
      </c>
      <c r="CM113" s="3" t="str">
        <f t="shared" si="314"/>
        <v>N/A</v>
      </c>
      <c r="CN113" s="3" t="str">
        <f t="shared" si="315"/>
        <v>N/A</v>
      </c>
      <c r="CP113" s="3">
        <v>2</v>
      </c>
      <c r="CQ113" s="3">
        <v>1</v>
      </c>
      <c r="CR113" s="3">
        <v>2</v>
      </c>
      <c r="CS113" s="3">
        <v>1</v>
      </c>
      <c r="CU113" s="3">
        <f t="shared" ref="CU113:CU127" si="364">IF((F113-CP113&lt;=$D113-2),1,0)</f>
        <v>0</v>
      </c>
      <c r="CV113" s="3">
        <f t="shared" ref="CV113:CV127" si="365">IF((G113-CQ113&lt;=$D113-2),1,0)</f>
        <v>0</v>
      </c>
      <c r="CW113" s="3">
        <f t="shared" ref="CW113:CW127" si="366">IF((H113-CR113&lt;=$D113-2),1,0)</f>
        <v>1</v>
      </c>
      <c r="CX113" s="3">
        <f t="shared" ref="CX113:CX127" si="367">IF((I113-CS113&lt;=$D113-2),1,0)</f>
        <v>0</v>
      </c>
      <c r="CZ113" s="3">
        <v>0</v>
      </c>
      <c r="DA113" s="3">
        <v>0</v>
      </c>
      <c r="DB113" s="3">
        <v>1</v>
      </c>
      <c r="DC113" s="3">
        <v>0</v>
      </c>
    </row>
    <row r="114" spans="1:107">
      <c r="A114" s="3" t="s">
        <v>440</v>
      </c>
      <c r="B114" s="3">
        <v>5</v>
      </c>
      <c r="C114" s="3">
        <v>516</v>
      </c>
      <c r="D114" s="3">
        <v>5</v>
      </c>
      <c r="E114" s="3">
        <v>15</v>
      </c>
      <c r="F114" s="3">
        <v>8</v>
      </c>
      <c r="G114" s="3">
        <v>6</v>
      </c>
      <c r="H114" s="3">
        <v>6</v>
      </c>
      <c r="I114" s="3">
        <v>6</v>
      </c>
      <c r="J114" s="3">
        <v>1</v>
      </c>
      <c r="L114" s="3">
        <f t="shared" si="316"/>
        <v>0</v>
      </c>
      <c r="M114" s="3">
        <f t="shared" si="317"/>
        <v>0</v>
      </c>
      <c r="N114" s="3">
        <f t="shared" si="318"/>
        <v>0</v>
      </c>
      <c r="O114" s="3">
        <f t="shared" si="319"/>
        <v>0</v>
      </c>
      <c r="Q114" s="3">
        <f t="shared" si="320"/>
        <v>0</v>
      </c>
      <c r="R114" s="3">
        <f t="shared" si="321"/>
        <v>0</v>
      </c>
      <c r="S114" s="3">
        <f t="shared" si="322"/>
        <v>0</v>
      </c>
      <c r="T114" s="3">
        <f t="shared" si="323"/>
        <v>0</v>
      </c>
      <c r="V114" s="3">
        <f t="shared" si="324"/>
        <v>0</v>
      </c>
      <c r="W114" s="3">
        <f t="shared" si="325"/>
        <v>1</v>
      </c>
      <c r="X114" s="3">
        <f t="shared" si="326"/>
        <v>1</v>
      </c>
      <c r="Y114" s="3">
        <f t="shared" si="327"/>
        <v>1</v>
      </c>
      <c r="AA114" s="3">
        <f t="shared" si="328"/>
        <v>0</v>
      </c>
      <c r="AB114" s="3">
        <f t="shared" si="329"/>
        <v>0</v>
      </c>
      <c r="AC114" s="3">
        <f t="shared" si="330"/>
        <v>0</v>
      </c>
      <c r="AD114" s="3">
        <f t="shared" si="331"/>
        <v>0</v>
      </c>
      <c r="AF114" s="3">
        <f t="shared" si="332"/>
        <v>1</v>
      </c>
      <c r="AG114" s="3">
        <f t="shared" si="333"/>
        <v>0</v>
      </c>
      <c r="AH114" s="3">
        <f t="shared" si="334"/>
        <v>0</v>
      </c>
      <c r="AI114" s="3">
        <f t="shared" si="335"/>
        <v>0</v>
      </c>
      <c r="AK114" s="3">
        <f t="shared" si="336"/>
        <v>0</v>
      </c>
      <c r="AL114" s="3">
        <f t="shared" si="337"/>
        <v>0</v>
      </c>
      <c r="AM114" s="3">
        <f t="shared" si="338"/>
        <v>0</v>
      </c>
      <c r="AN114" s="3">
        <f t="shared" si="339"/>
        <v>0</v>
      </c>
      <c r="AP114" s="3">
        <f t="shared" si="340"/>
        <v>0</v>
      </c>
      <c r="AQ114" s="3">
        <f t="shared" si="341"/>
        <v>0</v>
      </c>
      <c r="AR114" s="3">
        <f t="shared" si="342"/>
        <v>0</v>
      </c>
      <c r="AS114" s="3">
        <f t="shared" si="343"/>
        <v>0</v>
      </c>
      <c r="AU114" s="3">
        <f t="shared" si="344"/>
        <v>0</v>
      </c>
      <c r="AV114" s="3">
        <f t="shared" si="345"/>
        <v>0</v>
      </c>
      <c r="AW114" s="3">
        <f t="shared" si="346"/>
        <v>0</v>
      </c>
      <c r="AX114" s="3">
        <f t="shared" si="347"/>
        <v>0</v>
      </c>
      <c r="AZ114" s="3">
        <f t="shared" si="348"/>
        <v>0</v>
      </c>
      <c r="BA114" s="3">
        <f t="shared" si="349"/>
        <v>0</v>
      </c>
      <c r="BB114" s="3">
        <f t="shared" si="350"/>
        <v>0</v>
      </c>
      <c r="BC114" s="3">
        <f t="shared" si="351"/>
        <v>1</v>
      </c>
      <c r="BD114" s="3">
        <f t="shared" si="352"/>
        <v>0</v>
      </c>
      <c r="BE114" s="3">
        <f t="shared" si="353"/>
        <v>0</v>
      </c>
      <c r="BF114" s="3">
        <f t="shared" si="354"/>
        <v>1</v>
      </c>
      <c r="BG114" s="3">
        <f t="shared" si="355"/>
        <v>0</v>
      </c>
      <c r="BH114" s="3">
        <f t="shared" si="356"/>
        <v>0</v>
      </c>
      <c r="BI114" s="3">
        <f t="shared" si="357"/>
        <v>1</v>
      </c>
      <c r="BJ114" s="3">
        <f t="shared" si="358"/>
        <v>0</v>
      </c>
      <c r="BK114" s="3">
        <f t="shared" si="359"/>
        <v>0</v>
      </c>
      <c r="BM114" s="15">
        <f t="shared" si="361"/>
        <v>0</v>
      </c>
      <c r="BN114" s="3">
        <f t="shared" si="168"/>
        <v>0</v>
      </c>
      <c r="BO114" s="3">
        <f t="shared" si="169"/>
        <v>0</v>
      </c>
      <c r="BP114" s="3">
        <f t="shared" si="170"/>
        <v>0</v>
      </c>
      <c r="BQ114" s="3">
        <f t="shared" si="171"/>
        <v>0</v>
      </c>
      <c r="BS114" s="3">
        <f t="shared" si="300"/>
        <v>0</v>
      </c>
      <c r="BT114" s="3">
        <f t="shared" si="301"/>
        <v>0</v>
      </c>
      <c r="BU114" s="3">
        <f t="shared" si="302"/>
        <v>0</v>
      </c>
      <c r="BV114" s="3">
        <f t="shared" si="303"/>
        <v>0</v>
      </c>
      <c r="BX114" s="3">
        <f t="shared" si="362"/>
        <v>0</v>
      </c>
      <c r="BY114" s="3" t="str">
        <f t="shared" si="304"/>
        <v>N/A</v>
      </c>
      <c r="BZ114" s="3" t="str">
        <f t="shared" si="305"/>
        <v>N/A</v>
      </c>
      <c r="CA114" s="3" t="str">
        <f t="shared" si="306"/>
        <v>N/A</v>
      </c>
      <c r="CB114" s="3" t="str">
        <f t="shared" si="307"/>
        <v>N/A</v>
      </c>
      <c r="CD114" s="3">
        <f t="shared" si="363"/>
        <v>0</v>
      </c>
      <c r="CE114" s="3" t="str">
        <f t="shared" si="308"/>
        <v>N/A</v>
      </c>
      <c r="CF114" s="3" t="str">
        <f t="shared" si="309"/>
        <v>N/A</v>
      </c>
      <c r="CG114" s="3" t="str">
        <f t="shared" si="310"/>
        <v>N/A</v>
      </c>
      <c r="CH114" s="3" t="str">
        <f t="shared" si="311"/>
        <v>N/A</v>
      </c>
      <c r="CJ114" s="3">
        <f t="shared" si="360"/>
        <v>1</v>
      </c>
      <c r="CK114" s="3">
        <f t="shared" si="312"/>
        <v>8</v>
      </c>
      <c r="CL114" s="3">
        <f t="shared" si="313"/>
        <v>6</v>
      </c>
      <c r="CM114" s="3">
        <f t="shared" si="314"/>
        <v>6</v>
      </c>
      <c r="CN114" s="3">
        <f t="shared" si="315"/>
        <v>6</v>
      </c>
      <c r="CP114" s="3">
        <v>2</v>
      </c>
      <c r="CQ114" s="3">
        <v>2</v>
      </c>
      <c r="CR114" s="3">
        <v>2</v>
      </c>
      <c r="CS114" s="3">
        <v>1</v>
      </c>
      <c r="CU114" s="3">
        <f t="shared" si="364"/>
        <v>0</v>
      </c>
      <c r="CV114" s="3">
        <f t="shared" si="365"/>
        <v>0</v>
      </c>
      <c r="CW114" s="3">
        <f t="shared" si="366"/>
        <v>0</v>
      </c>
      <c r="CX114" s="3">
        <f t="shared" si="367"/>
        <v>0</v>
      </c>
      <c r="CZ114" s="3">
        <v>1</v>
      </c>
      <c r="DA114" s="3">
        <v>1</v>
      </c>
      <c r="DB114" s="3">
        <v>1</v>
      </c>
      <c r="DC114" s="3">
        <v>1</v>
      </c>
    </row>
    <row r="115" spans="1:107">
      <c r="A115" s="3" t="s">
        <v>440</v>
      </c>
      <c r="B115" s="3">
        <v>6</v>
      </c>
      <c r="C115" s="3">
        <v>343</v>
      </c>
      <c r="D115" s="3">
        <v>4</v>
      </c>
      <c r="E115" s="3">
        <v>13</v>
      </c>
      <c r="F115" s="3">
        <v>6</v>
      </c>
      <c r="G115" s="3">
        <v>4</v>
      </c>
      <c r="H115" s="3">
        <v>4</v>
      </c>
      <c r="I115" s="3">
        <v>4</v>
      </c>
      <c r="J115" s="3">
        <v>1</v>
      </c>
      <c r="L115" s="3">
        <f t="shared" si="316"/>
        <v>0</v>
      </c>
      <c r="M115" s="3">
        <f t="shared" si="317"/>
        <v>1</v>
      </c>
      <c r="N115" s="3">
        <f t="shared" si="318"/>
        <v>1</v>
      </c>
      <c r="O115" s="3">
        <f t="shared" si="319"/>
        <v>1</v>
      </c>
      <c r="Q115" s="3">
        <f t="shared" si="320"/>
        <v>0</v>
      </c>
      <c r="R115" s="3">
        <f t="shared" si="321"/>
        <v>0</v>
      </c>
      <c r="S115" s="3">
        <f t="shared" si="322"/>
        <v>0</v>
      </c>
      <c r="T115" s="3">
        <f t="shared" si="323"/>
        <v>0</v>
      </c>
      <c r="V115" s="3">
        <f t="shared" si="324"/>
        <v>0</v>
      </c>
      <c r="W115" s="3">
        <f t="shared" si="325"/>
        <v>0</v>
      </c>
      <c r="X115" s="3">
        <f t="shared" si="326"/>
        <v>0</v>
      </c>
      <c r="Y115" s="3">
        <f t="shared" si="327"/>
        <v>0</v>
      </c>
      <c r="AA115" s="3">
        <f t="shared" si="328"/>
        <v>1</v>
      </c>
      <c r="AB115" s="3">
        <f t="shared" si="329"/>
        <v>0</v>
      </c>
      <c r="AC115" s="3">
        <f t="shared" si="330"/>
        <v>0</v>
      </c>
      <c r="AD115" s="3">
        <f t="shared" si="331"/>
        <v>0</v>
      </c>
      <c r="AF115" s="3">
        <f t="shared" si="332"/>
        <v>0</v>
      </c>
      <c r="AG115" s="3">
        <f t="shared" si="333"/>
        <v>0</v>
      </c>
      <c r="AH115" s="3">
        <f t="shared" si="334"/>
        <v>0</v>
      </c>
      <c r="AI115" s="3">
        <f t="shared" si="335"/>
        <v>0</v>
      </c>
      <c r="AK115" s="3">
        <f t="shared" si="336"/>
        <v>0</v>
      </c>
      <c r="AL115" s="3">
        <f t="shared" si="337"/>
        <v>0</v>
      </c>
      <c r="AM115" s="3">
        <f t="shared" si="338"/>
        <v>0</v>
      </c>
      <c r="AN115" s="3">
        <f t="shared" si="339"/>
        <v>0</v>
      </c>
      <c r="AP115" s="3">
        <f t="shared" si="340"/>
        <v>0</v>
      </c>
      <c r="AQ115" s="3">
        <f t="shared" si="341"/>
        <v>0</v>
      </c>
      <c r="AR115" s="3">
        <f t="shared" si="342"/>
        <v>0</v>
      </c>
      <c r="AS115" s="3">
        <f t="shared" si="343"/>
        <v>0</v>
      </c>
      <c r="AU115" s="3">
        <f t="shared" si="344"/>
        <v>0</v>
      </c>
      <c r="AV115" s="3">
        <f t="shared" si="345"/>
        <v>0</v>
      </c>
      <c r="AW115" s="3">
        <f t="shared" si="346"/>
        <v>0</v>
      </c>
      <c r="AX115" s="3">
        <f t="shared" si="347"/>
        <v>0</v>
      </c>
      <c r="AZ115" s="3">
        <f t="shared" si="348"/>
        <v>0</v>
      </c>
      <c r="BA115" s="3">
        <f t="shared" si="349"/>
        <v>0</v>
      </c>
      <c r="BB115" s="3">
        <f t="shared" si="350"/>
        <v>0</v>
      </c>
      <c r="BC115" s="3">
        <f t="shared" si="351"/>
        <v>1</v>
      </c>
      <c r="BD115" s="3">
        <f t="shared" si="352"/>
        <v>0</v>
      </c>
      <c r="BE115" s="3">
        <f t="shared" si="353"/>
        <v>0</v>
      </c>
      <c r="BF115" s="3">
        <f t="shared" si="354"/>
        <v>1</v>
      </c>
      <c r="BG115" s="3">
        <f t="shared" si="355"/>
        <v>0</v>
      </c>
      <c r="BH115" s="3">
        <f t="shared" si="356"/>
        <v>0</v>
      </c>
      <c r="BI115" s="3">
        <f t="shared" si="357"/>
        <v>1</v>
      </c>
      <c r="BJ115" s="3">
        <f t="shared" si="358"/>
        <v>0</v>
      </c>
      <c r="BK115" s="3">
        <f t="shared" si="359"/>
        <v>0</v>
      </c>
      <c r="BM115" s="15">
        <f t="shared" si="361"/>
        <v>0</v>
      </c>
      <c r="BN115" s="3">
        <f t="shared" si="168"/>
        <v>0</v>
      </c>
      <c r="BO115" s="3">
        <f t="shared" si="169"/>
        <v>0</v>
      </c>
      <c r="BP115" s="3">
        <f t="shared" si="170"/>
        <v>0</v>
      </c>
      <c r="BQ115" s="3">
        <f t="shared" si="171"/>
        <v>0</v>
      </c>
      <c r="BS115" s="3">
        <f t="shared" si="300"/>
        <v>0</v>
      </c>
      <c r="BT115" s="3">
        <f t="shared" si="301"/>
        <v>0</v>
      </c>
      <c r="BU115" s="3">
        <f t="shared" si="302"/>
        <v>0</v>
      </c>
      <c r="BV115" s="3">
        <f t="shared" si="303"/>
        <v>0</v>
      </c>
      <c r="BX115" s="3">
        <f t="shared" si="362"/>
        <v>0</v>
      </c>
      <c r="BY115" s="3" t="str">
        <f t="shared" si="304"/>
        <v>N/A</v>
      </c>
      <c r="BZ115" s="3" t="str">
        <f t="shared" si="305"/>
        <v>N/A</v>
      </c>
      <c r="CA115" s="3" t="str">
        <f t="shared" si="306"/>
        <v>N/A</v>
      </c>
      <c r="CB115" s="3" t="str">
        <f t="shared" si="307"/>
        <v>N/A</v>
      </c>
      <c r="CD115" s="3">
        <f t="shared" si="363"/>
        <v>1</v>
      </c>
      <c r="CE115" s="3">
        <f t="shared" si="308"/>
        <v>6</v>
      </c>
      <c r="CF115" s="3">
        <f t="shared" si="309"/>
        <v>4</v>
      </c>
      <c r="CG115" s="3">
        <f t="shared" si="310"/>
        <v>4</v>
      </c>
      <c r="CH115" s="3">
        <f t="shared" si="311"/>
        <v>4</v>
      </c>
      <c r="CJ115" s="3">
        <f t="shared" si="360"/>
        <v>0</v>
      </c>
      <c r="CK115" s="3" t="str">
        <f t="shared" si="312"/>
        <v>N/A</v>
      </c>
      <c r="CL115" s="3" t="str">
        <f t="shared" si="313"/>
        <v>N/A</v>
      </c>
      <c r="CM115" s="3" t="str">
        <f t="shared" si="314"/>
        <v>N/A</v>
      </c>
      <c r="CN115" s="3" t="str">
        <f t="shared" si="315"/>
        <v>N/A</v>
      </c>
      <c r="CP115" s="3">
        <v>2</v>
      </c>
      <c r="CQ115" s="3">
        <v>2</v>
      </c>
      <c r="CR115" s="3">
        <v>2</v>
      </c>
      <c r="CS115" s="3">
        <v>2</v>
      </c>
      <c r="CU115" s="3">
        <f t="shared" si="364"/>
        <v>0</v>
      </c>
      <c r="CV115" s="3">
        <f t="shared" si="365"/>
        <v>1</v>
      </c>
      <c r="CW115" s="3">
        <f t="shared" si="366"/>
        <v>1</v>
      </c>
      <c r="CX115" s="3">
        <f t="shared" si="367"/>
        <v>1</v>
      </c>
      <c r="CZ115" s="3">
        <v>1</v>
      </c>
      <c r="DA115" s="3">
        <v>1</v>
      </c>
      <c r="DB115" s="3">
        <v>1</v>
      </c>
      <c r="DC115" s="3">
        <v>1</v>
      </c>
    </row>
    <row r="116" spans="1:107">
      <c r="A116" s="3" t="s">
        <v>440</v>
      </c>
      <c r="B116" s="3">
        <v>7</v>
      </c>
      <c r="C116" s="3">
        <v>394</v>
      </c>
      <c r="D116" s="3">
        <v>4</v>
      </c>
      <c r="E116" s="3">
        <v>5</v>
      </c>
      <c r="F116" s="3">
        <v>7</v>
      </c>
      <c r="G116" s="3">
        <v>5</v>
      </c>
      <c r="H116" s="3">
        <v>4</v>
      </c>
      <c r="I116" s="3">
        <v>6</v>
      </c>
      <c r="J116" s="3">
        <v>1</v>
      </c>
      <c r="L116" s="3">
        <f t="shared" si="316"/>
        <v>0</v>
      </c>
      <c r="M116" s="3">
        <f t="shared" si="317"/>
        <v>0</v>
      </c>
      <c r="N116" s="3">
        <f t="shared" si="318"/>
        <v>1</v>
      </c>
      <c r="O116" s="3">
        <f t="shared" si="319"/>
        <v>0</v>
      </c>
      <c r="Q116" s="3">
        <f t="shared" si="320"/>
        <v>0</v>
      </c>
      <c r="R116" s="3">
        <f t="shared" si="321"/>
        <v>0</v>
      </c>
      <c r="S116" s="3">
        <f t="shared" si="322"/>
        <v>0</v>
      </c>
      <c r="T116" s="3">
        <f t="shared" si="323"/>
        <v>0</v>
      </c>
      <c r="V116" s="3">
        <f t="shared" si="324"/>
        <v>0</v>
      </c>
      <c r="W116" s="3">
        <f t="shared" si="325"/>
        <v>1</v>
      </c>
      <c r="X116" s="3">
        <f t="shared" si="326"/>
        <v>0</v>
      </c>
      <c r="Y116" s="3">
        <f t="shared" si="327"/>
        <v>0</v>
      </c>
      <c r="AA116" s="3">
        <f t="shared" si="328"/>
        <v>0</v>
      </c>
      <c r="AB116" s="3">
        <f t="shared" si="329"/>
        <v>0</v>
      </c>
      <c r="AC116" s="3">
        <f t="shared" si="330"/>
        <v>0</v>
      </c>
      <c r="AD116" s="3">
        <f t="shared" si="331"/>
        <v>1</v>
      </c>
      <c r="AF116" s="3">
        <f t="shared" si="332"/>
        <v>1</v>
      </c>
      <c r="AG116" s="3">
        <f t="shared" si="333"/>
        <v>0</v>
      </c>
      <c r="AH116" s="3">
        <f t="shared" si="334"/>
        <v>0</v>
      </c>
      <c r="AI116" s="3">
        <f t="shared" si="335"/>
        <v>0</v>
      </c>
      <c r="AK116" s="3">
        <f t="shared" si="336"/>
        <v>0</v>
      </c>
      <c r="AL116" s="3">
        <f t="shared" si="337"/>
        <v>0</v>
      </c>
      <c r="AM116" s="3">
        <f t="shared" si="338"/>
        <v>0</v>
      </c>
      <c r="AN116" s="3">
        <f t="shared" si="339"/>
        <v>0</v>
      </c>
      <c r="AP116" s="3">
        <f t="shared" si="340"/>
        <v>0</v>
      </c>
      <c r="AQ116" s="3">
        <f t="shared" si="341"/>
        <v>0</v>
      </c>
      <c r="AR116" s="3">
        <f t="shared" si="342"/>
        <v>0</v>
      </c>
      <c r="AS116" s="3">
        <f t="shared" si="343"/>
        <v>0</v>
      </c>
      <c r="AU116" s="3">
        <f t="shared" si="344"/>
        <v>0</v>
      </c>
      <c r="AV116" s="3">
        <f t="shared" si="345"/>
        <v>0</v>
      </c>
      <c r="AW116" s="3">
        <f t="shared" si="346"/>
        <v>0</v>
      </c>
      <c r="AX116" s="3">
        <f t="shared" si="347"/>
        <v>0</v>
      </c>
      <c r="AZ116" s="3">
        <f t="shared" si="348"/>
        <v>0</v>
      </c>
      <c r="BA116" s="3">
        <f t="shared" si="349"/>
        <v>0</v>
      </c>
      <c r="BB116" s="3">
        <f t="shared" si="350"/>
        <v>0</v>
      </c>
      <c r="BC116" s="3">
        <f t="shared" si="351"/>
        <v>1</v>
      </c>
      <c r="BD116" s="3">
        <f t="shared" si="352"/>
        <v>0</v>
      </c>
      <c r="BE116" s="3">
        <f t="shared" si="353"/>
        <v>1</v>
      </c>
      <c r="BF116" s="3">
        <f t="shared" si="354"/>
        <v>1</v>
      </c>
      <c r="BG116" s="3">
        <f t="shared" si="355"/>
        <v>1</v>
      </c>
      <c r="BH116" s="3">
        <f t="shared" si="356"/>
        <v>1</v>
      </c>
      <c r="BI116" s="3">
        <f t="shared" si="357"/>
        <v>1</v>
      </c>
      <c r="BJ116" s="3">
        <f t="shared" si="358"/>
        <v>0</v>
      </c>
      <c r="BK116" s="3">
        <f t="shared" si="359"/>
        <v>0</v>
      </c>
      <c r="BM116" s="15" t="str">
        <f t="shared" si="361"/>
        <v>Dan</v>
      </c>
      <c r="BN116" s="3">
        <f t="shared" si="168"/>
        <v>0</v>
      </c>
      <c r="BO116" s="3">
        <f t="shared" si="169"/>
        <v>0</v>
      </c>
      <c r="BP116" s="3">
        <f t="shared" si="170"/>
        <v>1</v>
      </c>
      <c r="BQ116" s="3">
        <f t="shared" si="171"/>
        <v>0</v>
      </c>
      <c r="BS116" s="3">
        <f t="shared" si="300"/>
        <v>0</v>
      </c>
      <c r="BT116" s="3">
        <f t="shared" si="301"/>
        <v>0</v>
      </c>
      <c r="BU116" s="3">
        <f t="shared" si="302"/>
        <v>0</v>
      </c>
      <c r="BV116" s="3">
        <f t="shared" si="303"/>
        <v>0</v>
      </c>
      <c r="BX116" s="3">
        <f t="shared" si="362"/>
        <v>0</v>
      </c>
      <c r="BY116" s="3" t="str">
        <f t="shared" si="304"/>
        <v>N/A</v>
      </c>
      <c r="BZ116" s="3" t="str">
        <f t="shared" si="305"/>
        <v>N/A</v>
      </c>
      <c r="CA116" s="3" t="str">
        <f t="shared" si="306"/>
        <v>N/A</v>
      </c>
      <c r="CB116" s="3" t="str">
        <f t="shared" si="307"/>
        <v>N/A</v>
      </c>
      <c r="CD116" s="3">
        <f t="shared" si="363"/>
        <v>1</v>
      </c>
      <c r="CE116" s="3">
        <f t="shared" si="308"/>
        <v>7</v>
      </c>
      <c r="CF116" s="3">
        <f t="shared" si="309"/>
        <v>5</v>
      </c>
      <c r="CG116" s="3">
        <f t="shared" si="310"/>
        <v>4</v>
      </c>
      <c r="CH116" s="3">
        <f t="shared" si="311"/>
        <v>6</v>
      </c>
      <c r="CJ116" s="3">
        <f t="shared" si="360"/>
        <v>0</v>
      </c>
      <c r="CK116" s="3" t="str">
        <f t="shared" si="312"/>
        <v>N/A</v>
      </c>
      <c r="CL116" s="3" t="str">
        <f t="shared" si="313"/>
        <v>N/A</v>
      </c>
      <c r="CM116" s="3" t="str">
        <f t="shared" si="314"/>
        <v>N/A</v>
      </c>
      <c r="CN116" s="3" t="str">
        <f t="shared" si="315"/>
        <v>N/A</v>
      </c>
      <c r="CP116" s="3">
        <v>2</v>
      </c>
      <c r="CQ116" s="3">
        <v>3</v>
      </c>
      <c r="CR116" s="3">
        <v>2</v>
      </c>
      <c r="CS116" s="3">
        <v>2</v>
      </c>
      <c r="CU116" s="3">
        <f t="shared" si="364"/>
        <v>0</v>
      </c>
      <c r="CV116" s="3">
        <f t="shared" si="365"/>
        <v>1</v>
      </c>
      <c r="CW116" s="3">
        <f t="shared" si="366"/>
        <v>1</v>
      </c>
      <c r="CX116" s="3">
        <f t="shared" si="367"/>
        <v>0</v>
      </c>
      <c r="CZ116" s="3">
        <v>1</v>
      </c>
      <c r="DA116" s="3">
        <v>1</v>
      </c>
      <c r="DB116" s="3">
        <v>1</v>
      </c>
      <c r="DC116" s="3">
        <v>0</v>
      </c>
    </row>
    <row r="117" spans="1:107">
      <c r="A117" s="3" t="s">
        <v>440</v>
      </c>
      <c r="B117" s="3">
        <v>8</v>
      </c>
      <c r="C117" s="3">
        <v>196</v>
      </c>
      <c r="D117" s="3">
        <v>3</v>
      </c>
      <c r="E117" s="3">
        <v>3</v>
      </c>
      <c r="F117" s="3">
        <v>4</v>
      </c>
      <c r="G117" s="3">
        <v>5</v>
      </c>
      <c r="H117" s="3">
        <v>5</v>
      </c>
      <c r="I117" s="3">
        <v>6</v>
      </c>
      <c r="J117" s="3">
        <v>1</v>
      </c>
      <c r="L117" s="3">
        <f t="shared" si="316"/>
        <v>0</v>
      </c>
      <c r="M117" s="3">
        <f t="shared" si="317"/>
        <v>0</v>
      </c>
      <c r="N117" s="3">
        <f t="shared" si="318"/>
        <v>0</v>
      </c>
      <c r="O117" s="3">
        <f t="shared" si="319"/>
        <v>0</v>
      </c>
      <c r="Q117" s="3">
        <f t="shared" si="320"/>
        <v>0</v>
      </c>
      <c r="R117" s="3">
        <f t="shared" si="321"/>
        <v>0</v>
      </c>
      <c r="S117" s="3">
        <f t="shared" si="322"/>
        <v>0</v>
      </c>
      <c r="T117" s="3">
        <f t="shared" si="323"/>
        <v>0</v>
      </c>
      <c r="V117" s="3">
        <f t="shared" si="324"/>
        <v>1</v>
      </c>
      <c r="W117" s="3">
        <f t="shared" si="325"/>
        <v>0</v>
      </c>
      <c r="X117" s="3">
        <f t="shared" si="326"/>
        <v>0</v>
      </c>
      <c r="Y117" s="3">
        <f t="shared" si="327"/>
        <v>0</v>
      </c>
      <c r="AA117" s="3">
        <f t="shared" si="328"/>
        <v>0</v>
      </c>
      <c r="AB117" s="3">
        <f t="shared" si="329"/>
        <v>1</v>
      </c>
      <c r="AC117" s="3">
        <f t="shared" si="330"/>
        <v>1</v>
      </c>
      <c r="AD117" s="3">
        <f t="shared" si="331"/>
        <v>0</v>
      </c>
      <c r="AF117" s="3">
        <f t="shared" si="332"/>
        <v>0</v>
      </c>
      <c r="AG117" s="3">
        <f t="shared" si="333"/>
        <v>0</v>
      </c>
      <c r="AH117" s="3">
        <f t="shared" si="334"/>
        <v>0</v>
      </c>
      <c r="AI117" s="3">
        <f t="shared" si="335"/>
        <v>1</v>
      </c>
      <c r="AK117" s="3">
        <f t="shared" si="336"/>
        <v>0</v>
      </c>
      <c r="AL117" s="3">
        <f t="shared" si="337"/>
        <v>0</v>
      </c>
      <c r="AM117" s="3">
        <f t="shared" si="338"/>
        <v>0</v>
      </c>
      <c r="AN117" s="3">
        <f t="shared" si="339"/>
        <v>0</v>
      </c>
      <c r="AP117" s="3">
        <f t="shared" si="340"/>
        <v>0</v>
      </c>
      <c r="AQ117" s="3">
        <f t="shared" si="341"/>
        <v>0</v>
      </c>
      <c r="AR117" s="3">
        <f t="shared" si="342"/>
        <v>0</v>
      </c>
      <c r="AS117" s="3">
        <f t="shared" si="343"/>
        <v>0</v>
      </c>
      <c r="AU117" s="3">
        <f t="shared" si="344"/>
        <v>0</v>
      </c>
      <c r="AV117" s="3">
        <f t="shared" si="345"/>
        <v>0</v>
      </c>
      <c r="AW117" s="3">
        <f t="shared" si="346"/>
        <v>0</v>
      </c>
      <c r="AX117" s="3">
        <f t="shared" si="347"/>
        <v>0</v>
      </c>
      <c r="AZ117" s="3">
        <f t="shared" si="348"/>
        <v>1</v>
      </c>
      <c r="BA117" s="3">
        <f t="shared" si="349"/>
        <v>1</v>
      </c>
      <c r="BB117" s="3">
        <f t="shared" si="350"/>
        <v>1</v>
      </c>
      <c r="BC117" s="3">
        <f t="shared" si="351"/>
        <v>0</v>
      </c>
      <c r="BD117" s="3">
        <f t="shared" si="352"/>
        <v>0</v>
      </c>
      <c r="BE117" s="3">
        <f t="shared" si="353"/>
        <v>1</v>
      </c>
      <c r="BF117" s="3">
        <f t="shared" si="354"/>
        <v>0</v>
      </c>
      <c r="BG117" s="3">
        <f t="shared" si="355"/>
        <v>0</v>
      </c>
      <c r="BH117" s="3">
        <f t="shared" si="356"/>
        <v>1</v>
      </c>
      <c r="BI117" s="3">
        <f t="shared" si="357"/>
        <v>0</v>
      </c>
      <c r="BJ117" s="3">
        <f t="shared" si="358"/>
        <v>0</v>
      </c>
      <c r="BK117" s="3">
        <f t="shared" si="359"/>
        <v>0</v>
      </c>
      <c r="BM117" s="15" t="str">
        <f t="shared" si="361"/>
        <v>Paul</v>
      </c>
      <c r="BN117" s="3">
        <f t="shared" si="168"/>
        <v>1</v>
      </c>
      <c r="BO117" s="3">
        <f t="shared" si="169"/>
        <v>0</v>
      </c>
      <c r="BP117" s="3">
        <f t="shared" si="170"/>
        <v>0</v>
      </c>
      <c r="BQ117" s="3">
        <f t="shared" si="171"/>
        <v>0</v>
      </c>
      <c r="BS117" s="3">
        <f t="shared" si="300"/>
        <v>0</v>
      </c>
      <c r="BT117" s="3">
        <f t="shared" si="301"/>
        <v>0</v>
      </c>
      <c r="BU117" s="3">
        <f t="shared" si="302"/>
        <v>0</v>
      </c>
      <c r="BV117" s="3">
        <f t="shared" si="303"/>
        <v>1</v>
      </c>
      <c r="BX117" s="3">
        <f t="shared" si="362"/>
        <v>1</v>
      </c>
      <c r="BY117" s="3">
        <f t="shared" si="304"/>
        <v>4</v>
      </c>
      <c r="BZ117" s="3">
        <f t="shared" si="305"/>
        <v>5</v>
      </c>
      <c r="CA117" s="3">
        <f t="shared" si="306"/>
        <v>5</v>
      </c>
      <c r="CB117" s="3">
        <f t="shared" si="307"/>
        <v>6</v>
      </c>
      <c r="CD117" s="3">
        <f t="shared" si="363"/>
        <v>0</v>
      </c>
      <c r="CE117" s="3" t="str">
        <f t="shared" si="308"/>
        <v>N/A</v>
      </c>
      <c r="CF117" s="3" t="str">
        <f t="shared" si="309"/>
        <v>N/A</v>
      </c>
      <c r="CG117" s="3" t="str">
        <f t="shared" si="310"/>
        <v>N/A</v>
      </c>
      <c r="CH117" s="3" t="str">
        <f t="shared" si="311"/>
        <v>N/A</v>
      </c>
      <c r="CJ117" s="3">
        <f t="shared" si="360"/>
        <v>0</v>
      </c>
      <c r="CK117" s="3" t="str">
        <f t="shared" si="312"/>
        <v>N/A</v>
      </c>
      <c r="CL117" s="3" t="str">
        <f t="shared" si="313"/>
        <v>N/A</v>
      </c>
      <c r="CM117" s="3" t="str">
        <f t="shared" si="314"/>
        <v>N/A</v>
      </c>
      <c r="CN117" s="3" t="str">
        <f t="shared" si="315"/>
        <v>N/A</v>
      </c>
      <c r="CP117" s="3">
        <v>2</v>
      </c>
      <c r="CQ117" s="3">
        <v>3</v>
      </c>
      <c r="CR117" s="3">
        <v>2</v>
      </c>
      <c r="CS117" s="3">
        <v>2</v>
      </c>
      <c r="CU117" s="3">
        <f t="shared" si="364"/>
        <v>0</v>
      </c>
      <c r="CV117" s="3">
        <f t="shared" si="365"/>
        <v>0</v>
      </c>
      <c r="CW117" s="3">
        <f t="shared" si="366"/>
        <v>0</v>
      </c>
      <c r="CX117" s="3">
        <f t="shared" si="367"/>
        <v>0</v>
      </c>
      <c r="CZ117" s="3">
        <v>0</v>
      </c>
      <c r="DA117" s="3">
        <v>0</v>
      </c>
      <c r="DB117" s="3">
        <v>0</v>
      </c>
      <c r="DC117" s="3">
        <v>0</v>
      </c>
    </row>
    <row r="118" spans="1:107">
      <c r="A118" s="3" t="s">
        <v>440</v>
      </c>
      <c r="B118" s="3">
        <v>9</v>
      </c>
      <c r="C118" s="3">
        <v>346</v>
      </c>
      <c r="D118" s="3">
        <v>4</v>
      </c>
      <c r="E118" s="3">
        <v>9</v>
      </c>
      <c r="F118" s="3">
        <v>4</v>
      </c>
      <c r="G118" s="3">
        <v>6</v>
      </c>
      <c r="H118" s="3">
        <v>4</v>
      </c>
      <c r="I118" s="3">
        <v>5</v>
      </c>
      <c r="J118" s="3">
        <v>1</v>
      </c>
      <c r="L118" s="3">
        <f t="shared" si="316"/>
        <v>1</v>
      </c>
      <c r="M118" s="3">
        <f t="shared" si="317"/>
        <v>0</v>
      </c>
      <c r="N118" s="3">
        <f t="shared" si="318"/>
        <v>1</v>
      </c>
      <c r="O118" s="3">
        <f t="shared" si="319"/>
        <v>0</v>
      </c>
      <c r="Q118" s="3">
        <f t="shared" si="320"/>
        <v>0</v>
      </c>
      <c r="R118" s="3">
        <f t="shared" si="321"/>
        <v>0</v>
      </c>
      <c r="S118" s="3">
        <f t="shared" si="322"/>
        <v>0</v>
      </c>
      <c r="T118" s="3">
        <f t="shared" si="323"/>
        <v>0</v>
      </c>
      <c r="V118" s="3">
        <f t="shared" si="324"/>
        <v>0</v>
      </c>
      <c r="W118" s="3">
        <f t="shared" si="325"/>
        <v>0</v>
      </c>
      <c r="X118" s="3">
        <f t="shared" si="326"/>
        <v>0</v>
      </c>
      <c r="Y118" s="3">
        <f t="shared" si="327"/>
        <v>1</v>
      </c>
      <c r="AA118" s="3">
        <f t="shared" si="328"/>
        <v>0</v>
      </c>
      <c r="AB118" s="3">
        <f t="shared" si="329"/>
        <v>1</v>
      </c>
      <c r="AC118" s="3">
        <f t="shared" si="330"/>
        <v>0</v>
      </c>
      <c r="AD118" s="3">
        <f t="shared" si="331"/>
        <v>0</v>
      </c>
      <c r="AF118" s="3">
        <f t="shared" si="332"/>
        <v>0</v>
      </c>
      <c r="AG118" s="3">
        <f t="shared" si="333"/>
        <v>0</v>
      </c>
      <c r="AH118" s="3">
        <f t="shared" si="334"/>
        <v>0</v>
      </c>
      <c r="AI118" s="3">
        <f t="shared" si="335"/>
        <v>0</v>
      </c>
      <c r="AK118" s="3">
        <f t="shared" si="336"/>
        <v>0</v>
      </c>
      <c r="AL118" s="3">
        <f t="shared" si="337"/>
        <v>0</v>
      </c>
      <c r="AM118" s="3">
        <f t="shared" si="338"/>
        <v>0</v>
      </c>
      <c r="AN118" s="3">
        <f t="shared" si="339"/>
        <v>0</v>
      </c>
      <c r="AP118" s="3">
        <f t="shared" si="340"/>
        <v>0</v>
      </c>
      <c r="AQ118" s="3">
        <f t="shared" si="341"/>
        <v>0</v>
      </c>
      <c r="AR118" s="3">
        <f t="shared" si="342"/>
        <v>0</v>
      </c>
      <c r="AS118" s="3">
        <f t="shared" si="343"/>
        <v>0</v>
      </c>
      <c r="AU118" s="3">
        <f t="shared" si="344"/>
        <v>0</v>
      </c>
      <c r="AV118" s="3">
        <f t="shared" si="345"/>
        <v>0</v>
      </c>
      <c r="AW118" s="3">
        <f t="shared" si="346"/>
        <v>0</v>
      </c>
      <c r="AX118" s="3">
        <f t="shared" si="347"/>
        <v>0</v>
      </c>
      <c r="AZ118" s="3">
        <f t="shared" si="348"/>
        <v>1</v>
      </c>
      <c r="BA118" s="3">
        <f t="shared" si="349"/>
        <v>0</v>
      </c>
      <c r="BB118" s="3">
        <f t="shared" si="350"/>
        <v>1</v>
      </c>
      <c r="BC118" s="3">
        <f t="shared" si="351"/>
        <v>0</v>
      </c>
      <c r="BD118" s="3">
        <f t="shared" si="352"/>
        <v>0</v>
      </c>
      <c r="BE118" s="3">
        <f t="shared" si="353"/>
        <v>0</v>
      </c>
      <c r="BF118" s="3">
        <f t="shared" si="354"/>
        <v>0</v>
      </c>
      <c r="BG118" s="3">
        <f t="shared" si="355"/>
        <v>1</v>
      </c>
      <c r="BH118" s="3">
        <f t="shared" si="356"/>
        <v>1</v>
      </c>
      <c r="BI118" s="3">
        <f t="shared" si="357"/>
        <v>0</v>
      </c>
      <c r="BJ118" s="3">
        <f t="shared" si="358"/>
        <v>1</v>
      </c>
      <c r="BK118" s="3">
        <f t="shared" si="359"/>
        <v>0</v>
      </c>
      <c r="BM118" s="15">
        <f t="shared" si="361"/>
        <v>0</v>
      </c>
      <c r="BN118" s="3">
        <f t="shared" si="168"/>
        <v>0</v>
      </c>
      <c r="BO118" s="3">
        <f t="shared" si="169"/>
        <v>0</v>
      </c>
      <c r="BP118" s="3">
        <f t="shared" si="170"/>
        <v>0</v>
      </c>
      <c r="BQ118" s="3">
        <f t="shared" si="171"/>
        <v>0</v>
      </c>
      <c r="BS118" s="3">
        <f t="shared" si="300"/>
        <v>0</v>
      </c>
      <c r="BT118" s="3">
        <f t="shared" si="301"/>
        <v>0</v>
      </c>
      <c r="BU118" s="3">
        <f t="shared" si="302"/>
        <v>0</v>
      </c>
      <c r="BV118" s="3">
        <f t="shared" si="303"/>
        <v>0</v>
      </c>
      <c r="BX118" s="3">
        <f t="shared" si="362"/>
        <v>0</v>
      </c>
      <c r="BY118" s="3" t="str">
        <f t="shared" si="304"/>
        <v>N/A</v>
      </c>
      <c r="BZ118" s="3" t="str">
        <f t="shared" si="305"/>
        <v>N/A</v>
      </c>
      <c r="CA118" s="3" t="str">
        <f t="shared" si="306"/>
        <v>N/A</v>
      </c>
      <c r="CB118" s="3" t="str">
        <f t="shared" si="307"/>
        <v>N/A</v>
      </c>
      <c r="CD118" s="3">
        <f t="shared" si="363"/>
        <v>1</v>
      </c>
      <c r="CE118" s="3">
        <f t="shared" si="308"/>
        <v>4</v>
      </c>
      <c r="CF118" s="3">
        <f t="shared" si="309"/>
        <v>6</v>
      </c>
      <c r="CG118" s="3">
        <f t="shared" si="310"/>
        <v>4</v>
      </c>
      <c r="CH118" s="3">
        <f t="shared" si="311"/>
        <v>5</v>
      </c>
      <c r="CJ118" s="3">
        <f t="shared" si="360"/>
        <v>0</v>
      </c>
      <c r="CK118" s="3" t="str">
        <f t="shared" si="312"/>
        <v>N/A</v>
      </c>
      <c r="CL118" s="3" t="str">
        <f t="shared" si="313"/>
        <v>N/A</v>
      </c>
      <c r="CM118" s="3" t="str">
        <f t="shared" si="314"/>
        <v>N/A</v>
      </c>
      <c r="CN118" s="3" t="str">
        <f t="shared" si="315"/>
        <v>N/A</v>
      </c>
      <c r="CP118" s="3">
        <v>2</v>
      </c>
      <c r="CQ118" s="3">
        <v>2</v>
      </c>
      <c r="CR118" s="3">
        <v>2</v>
      </c>
      <c r="CS118" s="3">
        <v>2</v>
      </c>
      <c r="CU118" s="3">
        <f t="shared" si="364"/>
        <v>1</v>
      </c>
      <c r="CV118" s="3">
        <f t="shared" si="365"/>
        <v>0</v>
      </c>
      <c r="CW118" s="3">
        <f t="shared" si="366"/>
        <v>1</v>
      </c>
      <c r="CX118" s="3">
        <f t="shared" si="367"/>
        <v>0</v>
      </c>
      <c r="CZ118" s="3">
        <v>1</v>
      </c>
      <c r="DA118" s="3">
        <v>0</v>
      </c>
      <c r="DB118" s="3">
        <v>1</v>
      </c>
      <c r="DC118" s="3">
        <v>0</v>
      </c>
    </row>
    <row r="119" spans="1:107">
      <c r="A119" s="3" t="s">
        <v>440</v>
      </c>
      <c r="B119" s="3">
        <v>10</v>
      </c>
      <c r="C119" s="3">
        <v>358</v>
      </c>
      <c r="D119" s="3">
        <v>4</v>
      </c>
      <c r="E119" s="3">
        <v>6</v>
      </c>
      <c r="F119" s="3">
        <v>6</v>
      </c>
      <c r="G119" s="3">
        <v>4</v>
      </c>
      <c r="H119" s="3">
        <v>6</v>
      </c>
      <c r="I119" s="3">
        <v>5</v>
      </c>
      <c r="J119" s="3">
        <v>1</v>
      </c>
      <c r="L119" s="3">
        <f t="shared" si="316"/>
        <v>0</v>
      </c>
      <c r="M119" s="3">
        <f t="shared" si="317"/>
        <v>1</v>
      </c>
      <c r="N119" s="3">
        <f t="shared" si="318"/>
        <v>0</v>
      </c>
      <c r="O119" s="3">
        <f t="shared" si="319"/>
        <v>0</v>
      </c>
      <c r="Q119" s="3">
        <f t="shared" si="320"/>
        <v>0</v>
      </c>
      <c r="R119" s="3">
        <f t="shared" si="321"/>
        <v>0</v>
      </c>
      <c r="S119" s="3">
        <f t="shared" si="322"/>
        <v>0</v>
      </c>
      <c r="T119" s="3">
        <f t="shared" si="323"/>
        <v>0</v>
      </c>
      <c r="V119" s="3">
        <f t="shared" si="324"/>
        <v>0</v>
      </c>
      <c r="W119" s="3">
        <f t="shared" si="325"/>
        <v>0</v>
      </c>
      <c r="X119" s="3">
        <f t="shared" si="326"/>
        <v>0</v>
      </c>
      <c r="Y119" s="3">
        <f t="shared" si="327"/>
        <v>1</v>
      </c>
      <c r="AA119" s="3">
        <f t="shared" si="328"/>
        <v>1</v>
      </c>
      <c r="AB119" s="3">
        <f t="shared" si="329"/>
        <v>0</v>
      </c>
      <c r="AC119" s="3">
        <f t="shared" si="330"/>
        <v>1</v>
      </c>
      <c r="AD119" s="3">
        <f t="shared" si="331"/>
        <v>0</v>
      </c>
      <c r="AF119" s="3">
        <f t="shared" si="332"/>
        <v>0</v>
      </c>
      <c r="AG119" s="3">
        <f t="shared" si="333"/>
        <v>0</v>
      </c>
      <c r="AH119" s="3">
        <f t="shared" si="334"/>
        <v>0</v>
      </c>
      <c r="AI119" s="3">
        <f t="shared" si="335"/>
        <v>0</v>
      </c>
      <c r="AK119" s="3">
        <f t="shared" si="336"/>
        <v>0</v>
      </c>
      <c r="AL119" s="3">
        <f t="shared" si="337"/>
        <v>0</v>
      </c>
      <c r="AM119" s="3">
        <f t="shared" si="338"/>
        <v>0</v>
      </c>
      <c r="AN119" s="3">
        <f t="shared" si="339"/>
        <v>0</v>
      </c>
      <c r="AP119" s="3">
        <f t="shared" si="340"/>
        <v>0</v>
      </c>
      <c r="AQ119" s="3">
        <f t="shared" si="341"/>
        <v>0</v>
      </c>
      <c r="AR119" s="3">
        <f t="shared" si="342"/>
        <v>0</v>
      </c>
      <c r="AS119" s="3">
        <f t="shared" si="343"/>
        <v>0</v>
      </c>
      <c r="AU119" s="3">
        <f t="shared" si="344"/>
        <v>0</v>
      </c>
      <c r="AV119" s="3">
        <f t="shared" si="345"/>
        <v>0</v>
      </c>
      <c r="AW119" s="3">
        <f t="shared" si="346"/>
        <v>0</v>
      </c>
      <c r="AX119" s="3">
        <f t="shared" si="347"/>
        <v>0</v>
      </c>
      <c r="AZ119" s="3">
        <f t="shared" si="348"/>
        <v>0</v>
      </c>
      <c r="BA119" s="3">
        <f t="shared" si="349"/>
        <v>0</v>
      </c>
      <c r="BB119" s="3">
        <f t="shared" si="350"/>
        <v>0</v>
      </c>
      <c r="BC119" s="3">
        <f t="shared" si="351"/>
        <v>1</v>
      </c>
      <c r="BD119" s="3">
        <f t="shared" si="352"/>
        <v>1</v>
      </c>
      <c r="BE119" s="3">
        <f t="shared" si="353"/>
        <v>1</v>
      </c>
      <c r="BF119" s="3">
        <f t="shared" si="354"/>
        <v>0</v>
      </c>
      <c r="BG119" s="3">
        <f t="shared" si="355"/>
        <v>0</v>
      </c>
      <c r="BH119" s="3">
        <f t="shared" si="356"/>
        <v>0</v>
      </c>
      <c r="BI119" s="3">
        <f t="shared" si="357"/>
        <v>1</v>
      </c>
      <c r="BJ119" s="3">
        <f t="shared" si="358"/>
        <v>0</v>
      </c>
      <c r="BK119" s="3">
        <f t="shared" si="359"/>
        <v>1</v>
      </c>
      <c r="BM119" s="15" t="str">
        <f t="shared" si="361"/>
        <v>Scott</v>
      </c>
      <c r="BN119" s="3">
        <f t="shared" si="168"/>
        <v>0</v>
      </c>
      <c r="BO119" s="3">
        <f t="shared" si="169"/>
        <v>1</v>
      </c>
      <c r="BP119" s="3">
        <f t="shared" si="170"/>
        <v>0</v>
      </c>
      <c r="BQ119" s="3">
        <f t="shared" si="171"/>
        <v>0</v>
      </c>
      <c r="BS119" s="3">
        <f t="shared" si="300"/>
        <v>0</v>
      </c>
      <c r="BT119" s="3">
        <f t="shared" si="301"/>
        <v>0</v>
      </c>
      <c r="BU119" s="3">
        <f t="shared" si="302"/>
        <v>0</v>
      </c>
      <c r="BV119" s="3">
        <f t="shared" si="303"/>
        <v>0</v>
      </c>
      <c r="BX119" s="3">
        <f t="shared" si="362"/>
        <v>0</v>
      </c>
      <c r="BY119" s="3" t="str">
        <f t="shared" si="304"/>
        <v>N/A</v>
      </c>
      <c r="BZ119" s="3" t="str">
        <f t="shared" si="305"/>
        <v>N/A</v>
      </c>
      <c r="CA119" s="3" t="str">
        <f t="shared" si="306"/>
        <v>N/A</v>
      </c>
      <c r="CB119" s="3" t="str">
        <f t="shared" si="307"/>
        <v>N/A</v>
      </c>
      <c r="CD119" s="3">
        <f t="shared" si="363"/>
        <v>1</v>
      </c>
      <c r="CE119" s="3">
        <f t="shared" si="308"/>
        <v>6</v>
      </c>
      <c r="CF119" s="3">
        <f t="shared" si="309"/>
        <v>4</v>
      </c>
      <c r="CG119" s="3">
        <f t="shared" si="310"/>
        <v>6</v>
      </c>
      <c r="CH119" s="3">
        <f t="shared" si="311"/>
        <v>5</v>
      </c>
      <c r="CJ119" s="3">
        <f t="shared" si="360"/>
        <v>0</v>
      </c>
      <c r="CK119" s="3" t="str">
        <f t="shared" si="312"/>
        <v>N/A</v>
      </c>
      <c r="CL119" s="3" t="str">
        <f t="shared" si="313"/>
        <v>N/A</v>
      </c>
      <c r="CM119" s="3" t="str">
        <f t="shared" si="314"/>
        <v>N/A</v>
      </c>
      <c r="CN119" s="3" t="str">
        <f t="shared" si="315"/>
        <v>N/A</v>
      </c>
      <c r="CP119" s="3">
        <v>1</v>
      </c>
      <c r="CQ119" s="3">
        <v>2</v>
      </c>
      <c r="CR119" s="3">
        <v>2</v>
      </c>
      <c r="CS119" s="3">
        <v>2</v>
      </c>
      <c r="CU119" s="3">
        <f t="shared" si="364"/>
        <v>0</v>
      </c>
      <c r="CV119" s="3">
        <f t="shared" si="365"/>
        <v>1</v>
      </c>
      <c r="CW119" s="3">
        <f t="shared" si="366"/>
        <v>0</v>
      </c>
      <c r="CX119" s="3">
        <f t="shared" si="367"/>
        <v>0</v>
      </c>
      <c r="CZ119" s="3">
        <v>0</v>
      </c>
      <c r="DA119" s="3">
        <v>1</v>
      </c>
      <c r="DB119" s="3">
        <v>1</v>
      </c>
      <c r="DC119" s="3">
        <v>0</v>
      </c>
    </row>
    <row r="120" spans="1:107">
      <c r="A120" s="3" t="s">
        <v>440</v>
      </c>
      <c r="B120" s="3">
        <v>11</v>
      </c>
      <c r="C120" s="3">
        <v>517</v>
      </c>
      <c r="D120" s="3">
        <v>5</v>
      </c>
      <c r="E120" s="3">
        <v>8</v>
      </c>
      <c r="F120" s="3">
        <v>5</v>
      </c>
      <c r="G120" s="3">
        <v>6</v>
      </c>
      <c r="H120" s="3">
        <v>6</v>
      </c>
      <c r="I120" s="3">
        <v>6</v>
      </c>
      <c r="J120" s="3">
        <v>1</v>
      </c>
      <c r="L120" s="3">
        <f t="shared" si="316"/>
        <v>1</v>
      </c>
      <c r="M120" s="3">
        <f t="shared" si="317"/>
        <v>0</v>
      </c>
      <c r="N120" s="3">
        <f t="shared" si="318"/>
        <v>0</v>
      </c>
      <c r="O120" s="3">
        <f t="shared" si="319"/>
        <v>0</v>
      </c>
      <c r="Q120" s="3">
        <f t="shared" si="320"/>
        <v>0</v>
      </c>
      <c r="R120" s="3">
        <f t="shared" si="321"/>
        <v>0</v>
      </c>
      <c r="S120" s="3">
        <f t="shared" si="322"/>
        <v>0</v>
      </c>
      <c r="T120" s="3">
        <f t="shared" si="323"/>
        <v>0</v>
      </c>
      <c r="V120" s="3">
        <f t="shared" si="324"/>
        <v>0</v>
      </c>
      <c r="W120" s="3">
        <f t="shared" si="325"/>
        <v>1</v>
      </c>
      <c r="X120" s="3">
        <f t="shared" si="326"/>
        <v>1</v>
      </c>
      <c r="Y120" s="3">
        <f t="shared" si="327"/>
        <v>1</v>
      </c>
      <c r="AA120" s="3">
        <f t="shared" si="328"/>
        <v>0</v>
      </c>
      <c r="AB120" s="3">
        <f t="shared" si="329"/>
        <v>0</v>
      </c>
      <c r="AC120" s="3">
        <f t="shared" si="330"/>
        <v>0</v>
      </c>
      <c r="AD120" s="3">
        <f t="shared" si="331"/>
        <v>0</v>
      </c>
      <c r="AF120" s="3">
        <f t="shared" si="332"/>
        <v>0</v>
      </c>
      <c r="AG120" s="3">
        <f t="shared" si="333"/>
        <v>0</v>
      </c>
      <c r="AH120" s="3">
        <f t="shared" si="334"/>
        <v>0</v>
      </c>
      <c r="AI120" s="3">
        <f t="shared" si="335"/>
        <v>0</v>
      </c>
      <c r="AK120" s="3">
        <f t="shared" si="336"/>
        <v>0</v>
      </c>
      <c r="AL120" s="3">
        <f t="shared" si="337"/>
        <v>0</v>
      </c>
      <c r="AM120" s="3">
        <f t="shared" si="338"/>
        <v>0</v>
      </c>
      <c r="AN120" s="3">
        <f t="shared" si="339"/>
        <v>0</v>
      </c>
      <c r="AP120" s="3">
        <f t="shared" si="340"/>
        <v>0</v>
      </c>
      <c r="AQ120" s="3">
        <f t="shared" si="341"/>
        <v>0</v>
      </c>
      <c r="AR120" s="3">
        <f t="shared" si="342"/>
        <v>0</v>
      </c>
      <c r="AS120" s="3">
        <f t="shared" si="343"/>
        <v>0</v>
      </c>
      <c r="AU120" s="3">
        <f t="shared" si="344"/>
        <v>0</v>
      </c>
      <c r="AV120" s="3">
        <f t="shared" si="345"/>
        <v>0</v>
      </c>
      <c r="AW120" s="3">
        <f t="shared" si="346"/>
        <v>0</v>
      </c>
      <c r="AX120" s="3">
        <f t="shared" si="347"/>
        <v>0</v>
      </c>
      <c r="AZ120" s="3">
        <f t="shared" si="348"/>
        <v>1</v>
      </c>
      <c r="BA120" s="3">
        <f t="shared" si="349"/>
        <v>1</v>
      </c>
      <c r="BB120" s="3">
        <f t="shared" si="350"/>
        <v>1</v>
      </c>
      <c r="BC120" s="3">
        <f t="shared" si="351"/>
        <v>0</v>
      </c>
      <c r="BD120" s="3">
        <f t="shared" si="352"/>
        <v>0</v>
      </c>
      <c r="BE120" s="3">
        <f t="shared" si="353"/>
        <v>0</v>
      </c>
      <c r="BF120" s="3">
        <f t="shared" si="354"/>
        <v>0</v>
      </c>
      <c r="BG120" s="3">
        <f t="shared" si="355"/>
        <v>0</v>
      </c>
      <c r="BH120" s="3">
        <f t="shared" si="356"/>
        <v>0</v>
      </c>
      <c r="BI120" s="3">
        <f t="shared" si="357"/>
        <v>0</v>
      </c>
      <c r="BJ120" s="3">
        <f t="shared" si="358"/>
        <v>0</v>
      </c>
      <c r="BK120" s="3">
        <f t="shared" si="359"/>
        <v>0</v>
      </c>
      <c r="BM120" s="15" t="str">
        <f t="shared" si="361"/>
        <v>Paul</v>
      </c>
      <c r="BN120" s="3">
        <f t="shared" si="168"/>
        <v>1</v>
      </c>
      <c r="BO120" s="3">
        <f t="shared" si="169"/>
        <v>0</v>
      </c>
      <c r="BP120" s="3">
        <f t="shared" si="170"/>
        <v>0</v>
      </c>
      <c r="BQ120" s="3">
        <f t="shared" si="171"/>
        <v>0</v>
      </c>
      <c r="BS120" s="3">
        <f t="shared" si="300"/>
        <v>0</v>
      </c>
      <c r="BT120" s="3">
        <f t="shared" si="301"/>
        <v>0</v>
      </c>
      <c r="BU120" s="3">
        <f t="shared" si="302"/>
        <v>0</v>
      </c>
      <c r="BV120" s="3">
        <f t="shared" si="303"/>
        <v>0</v>
      </c>
      <c r="BX120" s="3">
        <f t="shared" si="362"/>
        <v>0</v>
      </c>
      <c r="BY120" s="3" t="str">
        <f t="shared" si="304"/>
        <v>N/A</v>
      </c>
      <c r="BZ120" s="3" t="str">
        <f t="shared" si="305"/>
        <v>N/A</v>
      </c>
      <c r="CA120" s="3" t="str">
        <f t="shared" si="306"/>
        <v>N/A</v>
      </c>
      <c r="CB120" s="3" t="str">
        <f t="shared" si="307"/>
        <v>N/A</v>
      </c>
      <c r="CD120" s="3">
        <f t="shared" si="363"/>
        <v>0</v>
      </c>
      <c r="CE120" s="3" t="str">
        <f t="shared" si="308"/>
        <v>N/A</v>
      </c>
      <c r="CF120" s="3" t="str">
        <f t="shared" si="309"/>
        <v>N/A</v>
      </c>
      <c r="CG120" s="3" t="str">
        <f t="shared" si="310"/>
        <v>N/A</v>
      </c>
      <c r="CH120" s="3" t="str">
        <f t="shared" si="311"/>
        <v>N/A</v>
      </c>
      <c r="CJ120" s="3">
        <f t="shared" si="360"/>
        <v>1</v>
      </c>
      <c r="CK120" s="3">
        <f t="shared" si="312"/>
        <v>5</v>
      </c>
      <c r="CL120" s="3">
        <f t="shared" si="313"/>
        <v>6</v>
      </c>
      <c r="CM120" s="3">
        <f t="shared" si="314"/>
        <v>6</v>
      </c>
      <c r="CN120" s="3">
        <f t="shared" si="315"/>
        <v>6</v>
      </c>
      <c r="CP120" s="3">
        <v>1</v>
      </c>
      <c r="CQ120" s="3">
        <v>2</v>
      </c>
      <c r="CR120" s="3">
        <v>1</v>
      </c>
      <c r="CS120" s="3">
        <v>2</v>
      </c>
      <c r="CU120" s="3">
        <f t="shared" si="364"/>
        <v>0</v>
      </c>
      <c r="CV120" s="3">
        <f t="shared" si="365"/>
        <v>0</v>
      </c>
      <c r="CW120" s="3">
        <f t="shared" si="366"/>
        <v>0</v>
      </c>
      <c r="CX120" s="3">
        <f t="shared" si="367"/>
        <v>0</v>
      </c>
      <c r="CZ120" s="3">
        <v>1</v>
      </c>
      <c r="DA120" s="3">
        <v>1</v>
      </c>
      <c r="DB120" s="3">
        <v>1</v>
      </c>
      <c r="DC120" s="3">
        <v>1</v>
      </c>
    </row>
    <row r="121" spans="1:107">
      <c r="A121" s="3" t="s">
        <v>440</v>
      </c>
      <c r="B121" s="3">
        <v>12</v>
      </c>
      <c r="C121" s="3">
        <v>122</v>
      </c>
      <c r="D121" s="3">
        <v>3</v>
      </c>
      <c r="E121" s="3">
        <v>10</v>
      </c>
      <c r="F121" s="3">
        <v>4</v>
      </c>
      <c r="G121" s="3">
        <v>3</v>
      </c>
      <c r="H121" s="3">
        <v>4</v>
      </c>
      <c r="I121" s="3">
        <v>5</v>
      </c>
      <c r="J121" s="3">
        <v>1</v>
      </c>
      <c r="L121" s="3">
        <f t="shared" si="316"/>
        <v>0</v>
      </c>
      <c r="M121" s="3">
        <f t="shared" si="317"/>
        <v>1</v>
      </c>
      <c r="N121" s="3">
        <f t="shared" si="318"/>
        <v>0</v>
      </c>
      <c r="O121" s="3">
        <f t="shared" si="319"/>
        <v>0</v>
      </c>
      <c r="Q121" s="3">
        <f t="shared" si="320"/>
        <v>0</v>
      </c>
      <c r="R121" s="3">
        <f t="shared" si="321"/>
        <v>0</v>
      </c>
      <c r="S121" s="3">
        <f t="shared" si="322"/>
        <v>0</v>
      </c>
      <c r="T121" s="3">
        <f t="shared" si="323"/>
        <v>0</v>
      </c>
      <c r="V121" s="3">
        <f t="shared" si="324"/>
        <v>1</v>
      </c>
      <c r="W121" s="3">
        <f t="shared" si="325"/>
        <v>0</v>
      </c>
      <c r="X121" s="3">
        <f t="shared" si="326"/>
        <v>1</v>
      </c>
      <c r="Y121" s="3">
        <f t="shared" si="327"/>
        <v>0</v>
      </c>
      <c r="AA121" s="3">
        <f t="shared" si="328"/>
        <v>0</v>
      </c>
      <c r="AB121" s="3">
        <f t="shared" si="329"/>
        <v>0</v>
      </c>
      <c r="AC121" s="3">
        <f t="shared" si="330"/>
        <v>0</v>
      </c>
      <c r="AD121" s="3">
        <f t="shared" si="331"/>
        <v>1</v>
      </c>
      <c r="AF121" s="3">
        <f t="shared" si="332"/>
        <v>0</v>
      </c>
      <c r="AG121" s="3">
        <f t="shared" si="333"/>
        <v>0</v>
      </c>
      <c r="AH121" s="3">
        <f t="shared" si="334"/>
        <v>0</v>
      </c>
      <c r="AI121" s="3">
        <f t="shared" si="335"/>
        <v>0</v>
      </c>
      <c r="AK121" s="3">
        <f t="shared" si="336"/>
        <v>0</v>
      </c>
      <c r="AL121" s="3">
        <f t="shared" si="337"/>
        <v>0</v>
      </c>
      <c r="AM121" s="3">
        <f t="shared" si="338"/>
        <v>0</v>
      </c>
      <c r="AN121" s="3">
        <f t="shared" si="339"/>
        <v>0</v>
      </c>
      <c r="AP121" s="3">
        <f t="shared" si="340"/>
        <v>0</v>
      </c>
      <c r="AQ121" s="3">
        <f t="shared" si="341"/>
        <v>0</v>
      </c>
      <c r="AR121" s="3">
        <f t="shared" si="342"/>
        <v>0</v>
      </c>
      <c r="AS121" s="3">
        <f t="shared" si="343"/>
        <v>0</v>
      </c>
      <c r="AU121" s="3">
        <f t="shared" si="344"/>
        <v>0</v>
      </c>
      <c r="AV121" s="3">
        <f t="shared" si="345"/>
        <v>0</v>
      </c>
      <c r="AW121" s="3">
        <f t="shared" si="346"/>
        <v>0</v>
      </c>
      <c r="AX121" s="3">
        <f t="shared" si="347"/>
        <v>0</v>
      </c>
      <c r="AZ121" s="3">
        <f t="shared" si="348"/>
        <v>0</v>
      </c>
      <c r="BA121" s="3">
        <f t="shared" si="349"/>
        <v>0</v>
      </c>
      <c r="BB121" s="3">
        <f t="shared" si="350"/>
        <v>1</v>
      </c>
      <c r="BC121" s="3">
        <f t="shared" si="351"/>
        <v>1</v>
      </c>
      <c r="BD121" s="3">
        <f t="shared" si="352"/>
        <v>1</v>
      </c>
      <c r="BE121" s="3">
        <f t="shared" si="353"/>
        <v>1</v>
      </c>
      <c r="BF121" s="3">
        <f t="shared" si="354"/>
        <v>0</v>
      </c>
      <c r="BG121" s="3">
        <f t="shared" si="355"/>
        <v>0</v>
      </c>
      <c r="BH121" s="3">
        <f t="shared" si="356"/>
        <v>1</v>
      </c>
      <c r="BI121" s="3">
        <f t="shared" si="357"/>
        <v>0</v>
      </c>
      <c r="BJ121" s="3">
        <f t="shared" si="358"/>
        <v>0</v>
      </c>
      <c r="BK121" s="3">
        <f t="shared" si="359"/>
        <v>0</v>
      </c>
      <c r="BM121" s="15" t="str">
        <f t="shared" si="361"/>
        <v>Scott</v>
      </c>
      <c r="BN121" s="3">
        <f t="shared" si="168"/>
        <v>0</v>
      </c>
      <c r="BO121" s="3">
        <f t="shared" si="169"/>
        <v>1</v>
      </c>
      <c r="BP121" s="3">
        <f t="shared" si="170"/>
        <v>0</v>
      </c>
      <c r="BQ121" s="3">
        <f t="shared" si="171"/>
        <v>0</v>
      </c>
      <c r="BS121" s="3">
        <f t="shared" si="300"/>
        <v>0</v>
      </c>
      <c r="BT121" s="3">
        <f t="shared" si="301"/>
        <v>0</v>
      </c>
      <c r="BU121" s="3">
        <f t="shared" si="302"/>
        <v>0</v>
      </c>
      <c r="BV121" s="3">
        <f t="shared" si="303"/>
        <v>0</v>
      </c>
      <c r="BX121" s="3">
        <f t="shared" si="362"/>
        <v>1</v>
      </c>
      <c r="BY121" s="3">
        <f t="shared" si="304"/>
        <v>4</v>
      </c>
      <c r="BZ121" s="3">
        <f t="shared" si="305"/>
        <v>3</v>
      </c>
      <c r="CA121" s="3">
        <f t="shared" si="306"/>
        <v>4</v>
      </c>
      <c r="CB121" s="3">
        <f t="shared" si="307"/>
        <v>5</v>
      </c>
      <c r="CD121" s="3">
        <f t="shared" si="363"/>
        <v>0</v>
      </c>
      <c r="CE121" s="3" t="str">
        <f t="shared" si="308"/>
        <v>N/A</v>
      </c>
      <c r="CF121" s="3" t="str">
        <f t="shared" si="309"/>
        <v>N/A</v>
      </c>
      <c r="CG121" s="3" t="str">
        <f t="shared" si="310"/>
        <v>N/A</v>
      </c>
      <c r="CH121" s="3" t="str">
        <f t="shared" si="311"/>
        <v>N/A</v>
      </c>
      <c r="CJ121" s="3">
        <f t="shared" si="360"/>
        <v>0</v>
      </c>
      <c r="CK121" s="3" t="str">
        <f t="shared" si="312"/>
        <v>N/A</v>
      </c>
      <c r="CL121" s="3" t="str">
        <f t="shared" si="313"/>
        <v>N/A</v>
      </c>
      <c r="CM121" s="3" t="str">
        <f t="shared" si="314"/>
        <v>N/A</v>
      </c>
      <c r="CN121" s="3" t="str">
        <f t="shared" si="315"/>
        <v>N/A</v>
      </c>
      <c r="CP121" s="3">
        <v>2</v>
      </c>
      <c r="CQ121" s="3">
        <v>1</v>
      </c>
      <c r="CR121" s="3">
        <v>2</v>
      </c>
      <c r="CS121" s="3">
        <v>2</v>
      </c>
      <c r="CU121" s="3">
        <f t="shared" si="364"/>
        <v>0</v>
      </c>
      <c r="CV121" s="3">
        <f t="shared" si="365"/>
        <v>0</v>
      </c>
      <c r="CW121" s="3">
        <f t="shared" si="366"/>
        <v>0</v>
      </c>
      <c r="CX121" s="3">
        <f t="shared" si="367"/>
        <v>0</v>
      </c>
      <c r="CZ121" s="3">
        <v>0</v>
      </c>
      <c r="DA121" s="3">
        <v>0</v>
      </c>
      <c r="DB121" s="3">
        <v>0</v>
      </c>
      <c r="DC121" s="3">
        <v>0</v>
      </c>
    </row>
    <row r="122" spans="1:107">
      <c r="A122" s="3" t="s">
        <v>440</v>
      </c>
      <c r="B122" s="3">
        <v>13</v>
      </c>
      <c r="C122" s="3">
        <v>378</v>
      </c>
      <c r="D122" s="3">
        <v>4</v>
      </c>
      <c r="E122" s="3">
        <v>16</v>
      </c>
      <c r="F122" s="3">
        <v>5</v>
      </c>
      <c r="G122" s="3">
        <v>5</v>
      </c>
      <c r="H122" s="3">
        <v>6</v>
      </c>
      <c r="I122" s="3">
        <v>6</v>
      </c>
      <c r="J122" s="3">
        <v>1</v>
      </c>
      <c r="L122" s="3">
        <f t="shared" si="316"/>
        <v>0</v>
      </c>
      <c r="M122" s="3">
        <f t="shared" si="317"/>
        <v>0</v>
      </c>
      <c r="N122" s="3">
        <f t="shared" si="318"/>
        <v>0</v>
      </c>
      <c r="O122" s="3">
        <f t="shared" si="319"/>
        <v>0</v>
      </c>
      <c r="Q122" s="3">
        <f t="shared" si="320"/>
        <v>0</v>
      </c>
      <c r="R122" s="3">
        <f t="shared" si="321"/>
        <v>0</v>
      </c>
      <c r="S122" s="3">
        <f t="shared" si="322"/>
        <v>0</v>
      </c>
      <c r="T122" s="3">
        <f t="shared" si="323"/>
        <v>0</v>
      </c>
      <c r="V122" s="3">
        <f t="shared" si="324"/>
        <v>1</v>
      </c>
      <c r="W122" s="3">
        <f t="shared" si="325"/>
        <v>1</v>
      </c>
      <c r="X122" s="3">
        <f t="shared" si="326"/>
        <v>0</v>
      </c>
      <c r="Y122" s="3">
        <f t="shared" si="327"/>
        <v>0</v>
      </c>
      <c r="AA122" s="3">
        <f t="shared" si="328"/>
        <v>0</v>
      </c>
      <c r="AB122" s="3">
        <f t="shared" si="329"/>
        <v>0</v>
      </c>
      <c r="AC122" s="3">
        <f t="shared" si="330"/>
        <v>1</v>
      </c>
      <c r="AD122" s="3">
        <f t="shared" si="331"/>
        <v>1</v>
      </c>
      <c r="AF122" s="3">
        <f t="shared" si="332"/>
        <v>0</v>
      </c>
      <c r="AG122" s="3">
        <f t="shared" si="333"/>
        <v>0</v>
      </c>
      <c r="AH122" s="3">
        <f t="shared" si="334"/>
        <v>0</v>
      </c>
      <c r="AI122" s="3">
        <f t="shared" si="335"/>
        <v>0</v>
      </c>
      <c r="AK122" s="3">
        <f t="shared" si="336"/>
        <v>0</v>
      </c>
      <c r="AL122" s="3">
        <f t="shared" si="337"/>
        <v>0</v>
      </c>
      <c r="AM122" s="3">
        <f t="shared" si="338"/>
        <v>0</v>
      </c>
      <c r="AN122" s="3">
        <f t="shared" si="339"/>
        <v>0</v>
      </c>
      <c r="AP122" s="3">
        <f t="shared" si="340"/>
        <v>0</v>
      </c>
      <c r="AQ122" s="3">
        <f t="shared" si="341"/>
        <v>0</v>
      </c>
      <c r="AR122" s="3">
        <f t="shared" si="342"/>
        <v>0</v>
      </c>
      <c r="AS122" s="3">
        <f t="shared" si="343"/>
        <v>0</v>
      </c>
      <c r="AU122" s="3">
        <f t="shared" si="344"/>
        <v>0</v>
      </c>
      <c r="AV122" s="3">
        <f t="shared" si="345"/>
        <v>0</v>
      </c>
      <c r="AW122" s="3">
        <f t="shared" si="346"/>
        <v>0</v>
      </c>
      <c r="AX122" s="3">
        <f t="shared" si="347"/>
        <v>0</v>
      </c>
      <c r="AZ122" s="3">
        <f t="shared" si="348"/>
        <v>0</v>
      </c>
      <c r="BA122" s="3">
        <f t="shared" si="349"/>
        <v>1</v>
      </c>
      <c r="BB122" s="3">
        <f t="shared" si="350"/>
        <v>1</v>
      </c>
      <c r="BC122" s="3">
        <f t="shared" si="351"/>
        <v>0</v>
      </c>
      <c r="BD122" s="3">
        <f t="shared" si="352"/>
        <v>1</v>
      </c>
      <c r="BE122" s="3">
        <f t="shared" si="353"/>
        <v>1</v>
      </c>
      <c r="BF122" s="3">
        <f t="shared" si="354"/>
        <v>0</v>
      </c>
      <c r="BG122" s="3">
        <f t="shared" si="355"/>
        <v>0</v>
      </c>
      <c r="BH122" s="3">
        <f t="shared" si="356"/>
        <v>0</v>
      </c>
      <c r="BI122" s="3">
        <f t="shared" si="357"/>
        <v>0</v>
      </c>
      <c r="BJ122" s="3">
        <f t="shared" si="358"/>
        <v>0</v>
      </c>
      <c r="BK122" s="3">
        <f t="shared" si="359"/>
        <v>0</v>
      </c>
      <c r="BM122" s="15">
        <f t="shared" si="361"/>
        <v>0</v>
      </c>
      <c r="BN122" s="3">
        <f t="shared" si="168"/>
        <v>0</v>
      </c>
      <c r="BO122" s="3">
        <f t="shared" si="169"/>
        <v>0</v>
      </c>
      <c r="BP122" s="3">
        <f t="shared" si="170"/>
        <v>0</v>
      </c>
      <c r="BQ122" s="3">
        <f t="shared" si="171"/>
        <v>0</v>
      </c>
      <c r="BS122" s="3">
        <f t="shared" si="300"/>
        <v>0</v>
      </c>
      <c r="BT122" s="3">
        <f t="shared" si="301"/>
        <v>0</v>
      </c>
      <c r="BU122" s="3">
        <f t="shared" si="302"/>
        <v>0</v>
      </c>
      <c r="BV122" s="3">
        <f t="shared" si="303"/>
        <v>0</v>
      </c>
      <c r="BX122" s="3">
        <f t="shared" si="362"/>
        <v>0</v>
      </c>
      <c r="BY122" s="3" t="str">
        <f t="shared" si="304"/>
        <v>N/A</v>
      </c>
      <c r="BZ122" s="3" t="str">
        <f t="shared" si="305"/>
        <v>N/A</v>
      </c>
      <c r="CA122" s="3" t="str">
        <f t="shared" si="306"/>
        <v>N/A</v>
      </c>
      <c r="CB122" s="3" t="str">
        <f t="shared" si="307"/>
        <v>N/A</v>
      </c>
      <c r="CD122" s="3">
        <f t="shared" si="363"/>
        <v>1</v>
      </c>
      <c r="CE122" s="3">
        <f t="shared" si="308"/>
        <v>5</v>
      </c>
      <c r="CF122" s="3">
        <f t="shared" si="309"/>
        <v>5</v>
      </c>
      <c r="CG122" s="3">
        <f t="shared" si="310"/>
        <v>6</v>
      </c>
      <c r="CH122" s="3">
        <f t="shared" si="311"/>
        <v>6</v>
      </c>
      <c r="CJ122" s="3">
        <f t="shared" si="360"/>
        <v>0</v>
      </c>
      <c r="CK122" s="3" t="str">
        <f t="shared" si="312"/>
        <v>N/A</v>
      </c>
      <c r="CL122" s="3" t="str">
        <f t="shared" si="313"/>
        <v>N/A</v>
      </c>
      <c r="CM122" s="3" t="str">
        <f t="shared" si="314"/>
        <v>N/A</v>
      </c>
      <c r="CN122" s="3" t="str">
        <f t="shared" si="315"/>
        <v>N/A</v>
      </c>
      <c r="CP122" s="3">
        <v>2</v>
      </c>
      <c r="CQ122" s="3">
        <v>2</v>
      </c>
      <c r="CR122" s="3">
        <v>2</v>
      </c>
      <c r="CS122" s="3">
        <v>2</v>
      </c>
      <c r="CU122" s="3">
        <f t="shared" si="364"/>
        <v>0</v>
      </c>
      <c r="CV122" s="3">
        <f t="shared" si="365"/>
        <v>0</v>
      </c>
      <c r="CW122" s="3">
        <f t="shared" si="366"/>
        <v>0</v>
      </c>
      <c r="CX122" s="3">
        <f t="shared" si="367"/>
        <v>0</v>
      </c>
      <c r="CZ122" s="3">
        <v>0</v>
      </c>
      <c r="DA122" s="3">
        <v>1</v>
      </c>
      <c r="DB122" s="3">
        <v>0</v>
      </c>
      <c r="DC122" s="3">
        <v>0</v>
      </c>
    </row>
    <row r="123" spans="1:107">
      <c r="A123" s="3" t="s">
        <v>440</v>
      </c>
      <c r="B123" s="3">
        <v>14</v>
      </c>
      <c r="C123" s="3">
        <v>387</v>
      </c>
      <c r="D123" s="3">
        <v>4</v>
      </c>
      <c r="E123" s="3">
        <v>2</v>
      </c>
      <c r="F123" s="3">
        <v>5</v>
      </c>
      <c r="G123" s="3">
        <v>6</v>
      </c>
      <c r="H123" s="3">
        <v>6</v>
      </c>
      <c r="I123" s="3">
        <v>6</v>
      </c>
      <c r="J123" s="3">
        <v>1</v>
      </c>
      <c r="L123" s="3">
        <f t="shared" si="316"/>
        <v>0</v>
      </c>
      <c r="M123" s="3">
        <f t="shared" si="317"/>
        <v>0</v>
      </c>
      <c r="N123" s="3">
        <f t="shared" si="318"/>
        <v>0</v>
      </c>
      <c r="O123" s="3">
        <f t="shared" si="319"/>
        <v>0</v>
      </c>
      <c r="Q123" s="3">
        <f t="shared" si="320"/>
        <v>0</v>
      </c>
      <c r="R123" s="3">
        <f t="shared" si="321"/>
        <v>0</v>
      </c>
      <c r="S123" s="3">
        <f t="shared" si="322"/>
        <v>0</v>
      </c>
      <c r="T123" s="3">
        <f t="shared" si="323"/>
        <v>0</v>
      </c>
      <c r="V123" s="3">
        <f t="shared" si="324"/>
        <v>1</v>
      </c>
      <c r="W123" s="3">
        <f t="shared" si="325"/>
        <v>0</v>
      </c>
      <c r="X123" s="3">
        <f t="shared" si="326"/>
        <v>0</v>
      </c>
      <c r="Y123" s="3">
        <f t="shared" si="327"/>
        <v>0</v>
      </c>
      <c r="AA123" s="3">
        <f t="shared" si="328"/>
        <v>0</v>
      </c>
      <c r="AB123" s="3">
        <f t="shared" si="329"/>
        <v>1</v>
      </c>
      <c r="AC123" s="3">
        <f t="shared" si="330"/>
        <v>1</v>
      </c>
      <c r="AD123" s="3">
        <f t="shared" si="331"/>
        <v>1</v>
      </c>
      <c r="AF123" s="3">
        <f t="shared" si="332"/>
        <v>0</v>
      </c>
      <c r="AG123" s="3">
        <f t="shared" si="333"/>
        <v>0</v>
      </c>
      <c r="AH123" s="3">
        <f t="shared" si="334"/>
        <v>0</v>
      </c>
      <c r="AI123" s="3">
        <f t="shared" si="335"/>
        <v>0</v>
      </c>
      <c r="AK123" s="3">
        <f t="shared" si="336"/>
        <v>0</v>
      </c>
      <c r="AL123" s="3">
        <f t="shared" si="337"/>
        <v>0</v>
      </c>
      <c r="AM123" s="3">
        <f t="shared" si="338"/>
        <v>0</v>
      </c>
      <c r="AN123" s="3">
        <f t="shared" si="339"/>
        <v>0</v>
      </c>
      <c r="AP123" s="3">
        <f t="shared" si="340"/>
        <v>0</v>
      </c>
      <c r="AQ123" s="3">
        <f t="shared" si="341"/>
        <v>0</v>
      </c>
      <c r="AR123" s="3">
        <f t="shared" si="342"/>
        <v>0</v>
      </c>
      <c r="AS123" s="3">
        <f t="shared" si="343"/>
        <v>0</v>
      </c>
      <c r="AU123" s="3">
        <f t="shared" si="344"/>
        <v>0</v>
      </c>
      <c r="AV123" s="3">
        <f t="shared" si="345"/>
        <v>0</v>
      </c>
      <c r="AW123" s="3">
        <f t="shared" si="346"/>
        <v>0</v>
      </c>
      <c r="AX123" s="3">
        <f t="shared" si="347"/>
        <v>0</v>
      </c>
      <c r="AZ123" s="3">
        <f t="shared" si="348"/>
        <v>1</v>
      </c>
      <c r="BA123" s="3">
        <f t="shared" si="349"/>
        <v>1</v>
      </c>
      <c r="BB123" s="3">
        <f t="shared" si="350"/>
        <v>1</v>
      </c>
      <c r="BC123" s="3">
        <f t="shared" si="351"/>
        <v>0</v>
      </c>
      <c r="BD123" s="3">
        <f t="shared" si="352"/>
        <v>0</v>
      </c>
      <c r="BE123" s="3">
        <f t="shared" si="353"/>
        <v>0</v>
      </c>
      <c r="BF123" s="3">
        <f t="shared" si="354"/>
        <v>0</v>
      </c>
      <c r="BG123" s="3">
        <f t="shared" si="355"/>
        <v>0</v>
      </c>
      <c r="BH123" s="3">
        <f t="shared" si="356"/>
        <v>0</v>
      </c>
      <c r="BI123" s="3">
        <f t="shared" si="357"/>
        <v>0</v>
      </c>
      <c r="BJ123" s="3">
        <f t="shared" si="358"/>
        <v>0</v>
      </c>
      <c r="BK123" s="3">
        <f t="shared" si="359"/>
        <v>0</v>
      </c>
      <c r="BM123" s="15" t="str">
        <f t="shared" si="361"/>
        <v>Paul</v>
      </c>
      <c r="BN123" s="3">
        <f t="shared" si="168"/>
        <v>1</v>
      </c>
      <c r="BO123" s="3">
        <f t="shared" si="169"/>
        <v>0</v>
      </c>
      <c r="BP123" s="3">
        <f t="shared" si="170"/>
        <v>0</v>
      </c>
      <c r="BQ123" s="3">
        <f t="shared" si="171"/>
        <v>0</v>
      </c>
      <c r="BS123" s="3">
        <f t="shared" si="300"/>
        <v>0</v>
      </c>
      <c r="BT123" s="3">
        <f t="shared" si="301"/>
        <v>0</v>
      </c>
      <c r="BU123" s="3">
        <f t="shared" si="302"/>
        <v>0</v>
      </c>
      <c r="BV123" s="3">
        <f t="shared" si="303"/>
        <v>0</v>
      </c>
      <c r="BX123" s="3">
        <f t="shared" si="362"/>
        <v>0</v>
      </c>
      <c r="BY123" s="3" t="str">
        <f t="shared" si="304"/>
        <v>N/A</v>
      </c>
      <c r="BZ123" s="3" t="str">
        <f t="shared" si="305"/>
        <v>N/A</v>
      </c>
      <c r="CA123" s="3" t="str">
        <f t="shared" si="306"/>
        <v>N/A</v>
      </c>
      <c r="CB123" s="3" t="str">
        <f t="shared" si="307"/>
        <v>N/A</v>
      </c>
      <c r="CD123" s="3">
        <f t="shared" si="363"/>
        <v>1</v>
      </c>
      <c r="CE123" s="3">
        <f t="shared" si="308"/>
        <v>5</v>
      </c>
      <c r="CF123" s="3">
        <f t="shared" si="309"/>
        <v>6</v>
      </c>
      <c r="CG123" s="3">
        <f t="shared" si="310"/>
        <v>6</v>
      </c>
      <c r="CH123" s="3">
        <f t="shared" si="311"/>
        <v>6</v>
      </c>
      <c r="CJ123" s="3">
        <f t="shared" si="360"/>
        <v>0</v>
      </c>
      <c r="CK123" s="3" t="str">
        <f t="shared" si="312"/>
        <v>N/A</v>
      </c>
      <c r="CL123" s="3" t="str">
        <f t="shared" si="313"/>
        <v>N/A</v>
      </c>
      <c r="CM123" s="3" t="str">
        <f t="shared" si="314"/>
        <v>N/A</v>
      </c>
      <c r="CN123" s="3" t="str">
        <f t="shared" si="315"/>
        <v>N/A</v>
      </c>
      <c r="CP123" s="3">
        <v>2</v>
      </c>
      <c r="CQ123" s="3">
        <v>2</v>
      </c>
      <c r="CR123" s="3">
        <v>2</v>
      </c>
      <c r="CS123" s="3">
        <v>2</v>
      </c>
      <c r="CU123" s="3">
        <f t="shared" si="364"/>
        <v>0</v>
      </c>
      <c r="CV123" s="3">
        <f t="shared" si="365"/>
        <v>0</v>
      </c>
      <c r="CW123" s="3">
        <f t="shared" si="366"/>
        <v>0</v>
      </c>
      <c r="CX123" s="3">
        <f t="shared" si="367"/>
        <v>0</v>
      </c>
      <c r="CZ123" s="3">
        <v>1</v>
      </c>
      <c r="DA123" s="3">
        <v>0</v>
      </c>
      <c r="DB123" s="3">
        <v>0</v>
      </c>
      <c r="DC123" s="3">
        <v>0</v>
      </c>
    </row>
    <row r="124" spans="1:107">
      <c r="A124" s="3" t="s">
        <v>440</v>
      </c>
      <c r="B124" s="3">
        <v>15</v>
      </c>
      <c r="C124" s="3">
        <v>325</v>
      </c>
      <c r="D124" s="3">
        <v>4</v>
      </c>
      <c r="E124" s="3">
        <v>18</v>
      </c>
      <c r="F124" s="3">
        <v>8</v>
      </c>
      <c r="G124" s="3">
        <v>5</v>
      </c>
      <c r="H124" s="3">
        <v>6</v>
      </c>
      <c r="I124" s="3">
        <v>5</v>
      </c>
      <c r="J124" s="3">
        <v>1</v>
      </c>
      <c r="L124" s="3">
        <f t="shared" si="316"/>
        <v>0</v>
      </c>
      <c r="M124" s="3">
        <f t="shared" si="317"/>
        <v>0</v>
      </c>
      <c r="N124" s="3">
        <f t="shared" si="318"/>
        <v>0</v>
      </c>
      <c r="O124" s="3">
        <f t="shared" si="319"/>
        <v>0</v>
      </c>
      <c r="Q124" s="3">
        <f t="shared" si="320"/>
        <v>0</v>
      </c>
      <c r="R124" s="3">
        <f t="shared" si="321"/>
        <v>0</v>
      </c>
      <c r="S124" s="3">
        <f t="shared" si="322"/>
        <v>0</v>
      </c>
      <c r="T124" s="3">
        <f t="shared" si="323"/>
        <v>0</v>
      </c>
      <c r="V124" s="3">
        <f t="shared" si="324"/>
        <v>0</v>
      </c>
      <c r="W124" s="3">
        <f t="shared" si="325"/>
        <v>1</v>
      </c>
      <c r="X124" s="3">
        <f t="shared" si="326"/>
        <v>0</v>
      </c>
      <c r="Y124" s="3">
        <f t="shared" si="327"/>
        <v>1</v>
      </c>
      <c r="AA124" s="3">
        <f t="shared" si="328"/>
        <v>0</v>
      </c>
      <c r="AB124" s="3">
        <f t="shared" si="329"/>
        <v>0</v>
      </c>
      <c r="AC124" s="3">
        <f t="shared" si="330"/>
        <v>1</v>
      </c>
      <c r="AD124" s="3">
        <f t="shared" si="331"/>
        <v>0</v>
      </c>
      <c r="AF124" s="3">
        <f t="shared" si="332"/>
        <v>0</v>
      </c>
      <c r="AG124" s="3">
        <f t="shared" si="333"/>
        <v>0</v>
      </c>
      <c r="AH124" s="3">
        <f t="shared" si="334"/>
        <v>0</v>
      </c>
      <c r="AI124" s="3">
        <f t="shared" si="335"/>
        <v>0</v>
      </c>
      <c r="AK124" s="3">
        <f t="shared" si="336"/>
        <v>1</v>
      </c>
      <c r="AL124" s="3">
        <f t="shared" si="337"/>
        <v>0</v>
      </c>
      <c r="AM124" s="3">
        <f t="shared" si="338"/>
        <v>0</v>
      </c>
      <c r="AN124" s="3">
        <f t="shared" si="339"/>
        <v>0</v>
      </c>
      <c r="AP124" s="3">
        <f t="shared" si="340"/>
        <v>0</v>
      </c>
      <c r="AQ124" s="3">
        <f t="shared" si="341"/>
        <v>0</v>
      </c>
      <c r="AR124" s="3">
        <f t="shared" si="342"/>
        <v>0</v>
      </c>
      <c r="AS124" s="3">
        <f t="shared" si="343"/>
        <v>0</v>
      </c>
      <c r="AU124" s="3">
        <f t="shared" si="344"/>
        <v>0</v>
      </c>
      <c r="AV124" s="3">
        <f t="shared" si="345"/>
        <v>0</v>
      </c>
      <c r="AW124" s="3">
        <f t="shared" si="346"/>
        <v>0</v>
      </c>
      <c r="AX124" s="3">
        <f t="shared" si="347"/>
        <v>0</v>
      </c>
      <c r="AZ124" s="3">
        <f t="shared" si="348"/>
        <v>0</v>
      </c>
      <c r="BA124" s="3">
        <f t="shared" si="349"/>
        <v>0</v>
      </c>
      <c r="BB124" s="3">
        <f t="shared" si="350"/>
        <v>0</v>
      </c>
      <c r="BC124" s="3">
        <f t="shared" si="351"/>
        <v>1</v>
      </c>
      <c r="BD124" s="3">
        <f t="shared" si="352"/>
        <v>1</v>
      </c>
      <c r="BE124" s="3">
        <f t="shared" si="353"/>
        <v>0</v>
      </c>
      <c r="BF124" s="3">
        <f t="shared" si="354"/>
        <v>1</v>
      </c>
      <c r="BG124" s="3">
        <f t="shared" si="355"/>
        <v>0</v>
      </c>
      <c r="BH124" s="3">
        <f t="shared" si="356"/>
        <v>0</v>
      </c>
      <c r="BI124" s="3">
        <f t="shared" si="357"/>
        <v>1</v>
      </c>
      <c r="BJ124" s="3">
        <f t="shared" si="358"/>
        <v>0</v>
      </c>
      <c r="BK124" s="3">
        <f t="shared" si="359"/>
        <v>1</v>
      </c>
      <c r="BM124" s="15">
        <f t="shared" si="361"/>
        <v>0</v>
      </c>
      <c r="BN124" s="3">
        <f t="shared" si="168"/>
        <v>0</v>
      </c>
      <c r="BO124" s="3">
        <f t="shared" si="169"/>
        <v>0</v>
      </c>
      <c r="BP124" s="3">
        <f t="shared" si="170"/>
        <v>0</v>
      </c>
      <c r="BQ124" s="3">
        <f t="shared" si="171"/>
        <v>0</v>
      </c>
      <c r="BS124" s="3">
        <f t="shared" si="300"/>
        <v>1</v>
      </c>
      <c r="BT124" s="3">
        <f t="shared" si="301"/>
        <v>0</v>
      </c>
      <c r="BU124" s="3">
        <f t="shared" si="302"/>
        <v>0</v>
      </c>
      <c r="BV124" s="3">
        <f t="shared" si="303"/>
        <v>0</v>
      </c>
      <c r="BX124" s="3">
        <f t="shared" si="362"/>
        <v>0</v>
      </c>
      <c r="BY124" s="3" t="str">
        <f t="shared" si="304"/>
        <v>N/A</v>
      </c>
      <c r="BZ124" s="3" t="str">
        <f t="shared" si="305"/>
        <v>N/A</v>
      </c>
      <c r="CA124" s="3" t="str">
        <f t="shared" si="306"/>
        <v>N/A</v>
      </c>
      <c r="CB124" s="3" t="str">
        <f t="shared" si="307"/>
        <v>N/A</v>
      </c>
      <c r="CD124" s="3">
        <f t="shared" si="363"/>
        <v>1</v>
      </c>
      <c r="CE124" s="3">
        <f t="shared" si="308"/>
        <v>8</v>
      </c>
      <c r="CF124" s="3">
        <f t="shared" si="309"/>
        <v>5</v>
      </c>
      <c r="CG124" s="3">
        <f t="shared" si="310"/>
        <v>6</v>
      </c>
      <c r="CH124" s="3">
        <f t="shared" si="311"/>
        <v>5</v>
      </c>
      <c r="CJ124" s="3">
        <f t="shared" si="360"/>
        <v>0</v>
      </c>
      <c r="CK124" s="3" t="str">
        <f t="shared" si="312"/>
        <v>N/A</v>
      </c>
      <c r="CL124" s="3" t="str">
        <f t="shared" si="313"/>
        <v>N/A</v>
      </c>
      <c r="CM124" s="3" t="str">
        <f t="shared" si="314"/>
        <v>N/A</v>
      </c>
      <c r="CN124" s="3" t="str">
        <f t="shared" si="315"/>
        <v>N/A</v>
      </c>
      <c r="CP124" s="3">
        <v>2</v>
      </c>
      <c r="CQ124" s="3">
        <v>2</v>
      </c>
      <c r="CR124" s="3">
        <v>2</v>
      </c>
      <c r="CS124" s="3">
        <v>2</v>
      </c>
      <c r="CU124" s="3">
        <f t="shared" si="364"/>
        <v>0</v>
      </c>
      <c r="CV124" s="3">
        <f t="shared" si="365"/>
        <v>0</v>
      </c>
      <c r="CW124" s="3">
        <f t="shared" si="366"/>
        <v>0</v>
      </c>
      <c r="CX124" s="3">
        <f t="shared" si="367"/>
        <v>0</v>
      </c>
      <c r="CZ124" s="3">
        <v>1</v>
      </c>
      <c r="DA124" s="3">
        <v>1</v>
      </c>
      <c r="DB124" s="3">
        <v>0</v>
      </c>
      <c r="DC124" s="3">
        <v>0</v>
      </c>
    </row>
    <row r="125" spans="1:107">
      <c r="A125" s="3" t="s">
        <v>440</v>
      </c>
      <c r="B125" s="3">
        <v>16</v>
      </c>
      <c r="C125" s="3">
        <v>525</v>
      </c>
      <c r="D125" s="3">
        <v>5</v>
      </c>
      <c r="E125" s="3">
        <v>12</v>
      </c>
      <c r="F125" s="3">
        <v>7</v>
      </c>
      <c r="G125" s="3">
        <v>6</v>
      </c>
      <c r="H125" s="3">
        <v>6</v>
      </c>
      <c r="I125" s="3">
        <v>6</v>
      </c>
      <c r="J125" s="3">
        <v>1</v>
      </c>
      <c r="L125" s="3">
        <f t="shared" si="316"/>
        <v>0</v>
      </c>
      <c r="M125" s="3">
        <f t="shared" si="317"/>
        <v>0</v>
      </c>
      <c r="N125" s="3">
        <f t="shared" si="318"/>
        <v>0</v>
      </c>
      <c r="O125" s="3">
        <f t="shared" si="319"/>
        <v>0</v>
      </c>
      <c r="Q125" s="3">
        <f t="shared" si="320"/>
        <v>0</v>
      </c>
      <c r="R125" s="3">
        <f t="shared" si="321"/>
        <v>0</v>
      </c>
      <c r="S125" s="3">
        <f t="shared" si="322"/>
        <v>0</v>
      </c>
      <c r="T125" s="3">
        <f t="shared" si="323"/>
        <v>0</v>
      </c>
      <c r="V125" s="3">
        <f t="shared" si="324"/>
        <v>0</v>
      </c>
      <c r="W125" s="3">
        <f t="shared" si="325"/>
        <v>1</v>
      </c>
      <c r="X125" s="3">
        <f t="shared" si="326"/>
        <v>1</v>
      </c>
      <c r="Y125" s="3">
        <f t="shared" si="327"/>
        <v>1</v>
      </c>
      <c r="AA125" s="3">
        <f t="shared" si="328"/>
        <v>1</v>
      </c>
      <c r="AB125" s="3">
        <f t="shared" si="329"/>
        <v>0</v>
      </c>
      <c r="AC125" s="3">
        <f t="shared" si="330"/>
        <v>0</v>
      </c>
      <c r="AD125" s="3">
        <f t="shared" si="331"/>
        <v>0</v>
      </c>
      <c r="AF125" s="3">
        <f t="shared" si="332"/>
        <v>0</v>
      </c>
      <c r="AG125" s="3">
        <f t="shared" si="333"/>
        <v>0</v>
      </c>
      <c r="AH125" s="3">
        <f t="shared" si="334"/>
        <v>0</v>
      </c>
      <c r="AI125" s="3">
        <f t="shared" si="335"/>
        <v>0</v>
      </c>
      <c r="AK125" s="3">
        <f t="shared" si="336"/>
        <v>0</v>
      </c>
      <c r="AL125" s="3">
        <f t="shared" si="337"/>
        <v>0</v>
      </c>
      <c r="AM125" s="3">
        <f t="shared" si="338"/>
        <v>0</v>
      </c>
      <c r="AN125" s="3">
        <f t="shared" si="339"/>
        <v>0</v>
      </c>
      <c r="AP125" s="3">
        <f t="shared" si="340"/>
        <v>0</v>
      </c>
      <c r="AQ125" s="3">
        <f t="shared" si="341"/>
        <v>0</v>
      </c>
      <c r="AR125" s="3">
        <f t="shared" si="342"/>
        <v>0</v>
      </c>
      <c r="AS125" s="3">
        <f t="shared" si="343"/>
        <v>0</v>
      </c>
      <c r="AU125" s="3">
        <f t="shared" si="344"/>
        <v>0</v>
      </c>
      <c r="AV125" s="3">
        <f t="shared" si="345"/>
        <v>0</v>
      </c>
      <c r="AW125" s="3">
        <f t="shared" si="346"/>
        <v>0</v>
      </c>
      <c r="AX125" s="3">
        <f t="shared" si="347"/>
        <v>0</v>
      </c>
      <c r="AZ125" s="3">
        <f t="shared" si="348"/>
        <v>0</v>
      </c>
      <c r="BA125" s="3">
        <f t="shared" si="349"/>
        <v>0</v>
      </c>
      <c r="BB125" s="3">
        <f t="shared" si="350"/>
        <v>0</v>
      </c>
      <c r="BC125" s="3">
        <f t="shared" si="351"/>
        <v>1</v>
      </c>
      <c r="BD125" s="3">
        <f t="shared" si="352"/>
        <v>0</v>
      </c>
      <c r="BE125" s="3">
        <f t="shared" si="353"/>
        <v>0</v>
      </c>
      <c r="BF125" s="3">
        <f t="shared" si="354"/>
        <v>1</v>
      </c>
      <c r="BG125" s="3">
        <f t="shared" si="355"/>
        <v>0</v>
      </c>
      <c r="BH125" s="3">
        <f t="shared" si="356"/>
        <v>0</v>
      </c>
      <c r="BI125" s="3">
        <f t="shared" si="357"/>
        <v>1</v>
      </c>
      <c r="BJ125" s="3">
        <f t="shared" si="358"/>
        <v>0</v>
      </c>
      <c r="BK125" s="3">
        <f t="shared" si="359"/>
        <v>0</v>
      </c>
      <c r="BM125" s="15">
        <f t="shared" si="361"/>
        <v>0</v>
      </c>
      <c r="BN125" s="3">
        <f t="shared" si="168"/>
        <v>0</v>
      </c>
      <c r="BO125" s="3">
        <f t="shared" si="169"/>
        <v>0</v>
      </c>
      <c r="BP125" s="3">
        <f t="shared" si="170"/>
        <v>0</v>
      </c>
      <c r="BQ125" s="3">
        <f t="shared" si="171"/>
        <v>0</v>
      </c>
      <c r="BS125" s="3">
        <f t="shared" si="300"/>
        <v>0</v>
      </c>
      <c r="BT125" s="3">
        <f t="shared" si="301"/>
        <v>0</v>
      </c>
      <c r="BU125" s="3">
        <f t="shared" si="302"/>
        <v>0</v>
      </c>
      <c r="BV125" s="3">
        <f t="shared" si="303"/>
        <v>0</v>
      </c>
      <c r="BX125" s="3">
        <f t="shared" si="362"/>
        <v>0</v>
      </c>
      <c r="BY125" s="3" t="str">
        <f t="shared" si="304"/>
        <v>N/A</v>
      </c>
      <c r="BZ125" s="3" t="str">
        <f t="shared" si="305"/>
        <v>N/A</v>
      </c>
      <c r="CA125" s="3" t="str">
        <f t="shared" si="306"/>
        <v>N/A</v>
      </c>
      <c r="CB125" s="3" t="str">
        <f t="shared" si="307"/>
        <v>N/A</v>
      </c>
      <c r="CD125" s="3">
        <f t="shared" si="363"/>
        <v>0</v>
      </c>
      <c r="CE125" s="3" t="str">
        <f t="shared" si="308"/>
        <v>N/A</v>
      </c>
      <c r="CF125" s="3" t="str">
        <f t="shared" si="309"/>
        <v>N/A</v>
      </c>
      <c r="CG125" s="3" t="str">
        <f t="shared" si="310"/>
        <v>N/A</v>
      </c>
      <c r="CH125" s="3" t="str">
        <f t="shared" si="311"/>
        <v>N/A</v>
      </c>
      <c r="CJ125" s="3">
        <f t="shared" si="360"/>
        <v>1</v>
      </c>
      <c r="CK125" s="3">
        <f t="shared" si="312"/>
        <v>7</v>
      </c>
      <c r="CL125" s="3">
        <f t="shared" si="313"/>
        <v>6</v>
      </c>
      <c r="CM125" s="3">
        <f t="shared" si="314"/>
        <v>6</v>
      </c>
      <c r="CN125" s="3">
        <f t="shared" si="315"/>
        <v>6</v>
      </c>
      <c r="CP125" s="3">
        <v>2</v>
      </c>
      <c r="CQ125" s="3">
        <v>1</v>
      </c>
      <c r="CR125" s="3">
        <v>2</v>
      </c>
      <c r="CS125" s="3">
        <v>2</v>
      </c>
      <c r="CU125" s="3">
        <f t="shared" si="364"/>
        <v>0</v>
      </c>
      <c r="CV125" s="3">
        <f t="shared" si="365"/>
        <v>0</v>
      </c>
      <c r="CW125" s="3">
        <f t="shared" si="366"/>
        <v>0</v>
      </c>
      <c r="CX125" s="3">
        <f t="shared" si="367"/>
        <v>0</v>
      </c>
      <c r="CZ125" s="3">
        <v>0</v>
      </c>
      <c r="DA125" s="3">
        <v>0</v>
      </c>
      <c r="DB125" s="3">
        <v>1</v>
      </c>
      <c r="DC125" s="3">
        <v>0</v>
      </c>
    </row>
    <row r="126" spans="1:107">
      <c r="A126" s="3" t="s">
        <v>440</v>
      </c>
      <c r="B126" s="3">
        <v>17</v>
      </c>
      <c r="C126" s="3">
        <v>140</v>
      </c>
      <c r="D126" s="3">
        <v>3</v>
      </c>
      <c r="E126" s="3">
        <v>14</v>
      </c>
      <c r="F126" s="3">
        <v>5</v>
      </c>
      <c r="G126" s="3">
        <v>3</v>
      </c>
      <c r="H126" s="3">
        <v>3</v>
      </c>
      <c r="I126" s="3">
        <v>3</v>
      </c>
      <c r="J126" s="3">
        <v>1</v>
      </c>
      <c r="L126" s="3">
        <f t="shared" si="316"/>
        <v>0</v>
      </c>
      <c r="M126" s="3">
        <f t="shared" si="317"/>
        <v>1</v>
      </c>
      <c r="N126" s="3">
        <f t="shared" si="318"/>
        <v>1</v>
      </c>
      <c r="O126" s="3">
        <f t="shared" si="319"/>
        <v>1</v>
      </c>
      <c r="Q126" s="3">
        <f t="shared" si="320"/>
        <v>0</v>
      </c>
      <c r="R126" s="3">
        <f t="shared" si="321"/>
        <v>0</v>
      </c>
      <c r="S126" s="3">
        <f t="shared" si="322"/>
        <v>0</v>
      </c>
      <c r="T126" s="3">
        <f t="shared" si="323"/>
        <v>0</v>
      </c>
      <c r="V126" s="3">
        <f t="shared" si="324"/>
        <v>0</v>
      </c>
      <c r="W126" s="3">
        <f t="shared" si="325"/>
        <v>0</v>
      </c>
      <c r="X126" s="3">
        <f t="shared" si="326"/>
        <v>0</v>
      </c>
      <c r="Y126" s="3">
        <f t="shared" si="327"/>
        <v>0</v>
      </c>
      <c r="AA126" s="3">
        <f t="shared" si="328"/>
        <v>1</v>
      </c>
      <c r="AB126" s="3">
        <f t="shared" si="329"/>
        <v>0</v>
      </c>
      <c r="AC126" s="3">
        <f t="shared" si="330"/>
        <v>0</v>
      </c>
      <c r="AD126" s="3">
        <f t="shared" si="331"/>
        <v>0</v>
      </c>
      <c r="AF126" s="3">
        <f t="shared" si="332"/>
        <v>0</v>
      </c>
      <c r="AG126" s="3">
        <f t="shared" si="333"/>
        <v>0</v>
      </c>
      <c r="AH126" s="3">
        <f t="shared" si="334"/>
        <v>0</v>
      </c>
      <c r="AI126" s="3">
        <f t="shared" si="335"/>
        <v>0</v>
      </c>
      <c r="AK126" s="3">
        <f t="shared" si="336"/>
        <v>0</v>
      </c>
      <c r="AL126" s="3">
        <f t="shared" si="337"/>
        <v>0</v>
      </c>
      <c r="AM126" s="3">
        <f t="shared" si="338"/>
        <v>0</v>
      </c>
      <c r="AN126" s="3">
        <f t="shared" si="339"/>
        <v>0</v>
      </c>
      <c r="AP126" s="3">
        <f t="shared" si="340"/>
        <v>0</v>
      </c>
      <c r="AQ126" s="3">
        <f t="shared" si="341"/>
        <v>0</v>
      </c>
      <c r="AR126" s="3">
        <f t="shared" si="342"/>
        <v>0</v>
      </c>
      <c r="AS126" s="3">
        <f t="shared" si="343"/>
        <v>0</v>
      </c>
      <c r="AU126" s="3">
        <f t="shared" si="344"/>
        <v>0</v>
      </c>
      <c r="AV126" s="3">
        <f t="shared" si="345"/>
        <v>0</v>
      </c>
      <c r="AW126" s="3">
        <f t="shared" si="346"/>
        <v>0</v>
      </c>
      <c r="AX126" s="3">
        <f t="shared" si="347"/>
        <v>0</v>
      </c>
      <c r="AZ126" s="3">
        <f t="shared" si="348"/>
        <v>0</v>
      </c>
      <c r="BA126" s="3">
        <f t="shared" si="349"/>
        <v>0</v>
      </c>
      <c r="BB126" s="3">
        <f t="shared" si="350"/>
        <v>0</v>
      </c>
      <c r="BC126" s="3">
        <f t="shared" si="351"/>
        <v>1</v>
      </c>
      <c r="BD126" s="3">
        <f t="shared" si="352"/>
        <v>0</v>
      </c>
      <c r="BE126" s="3">
        <f t="shared" si="353"/>
        <v>0</v>
      </c>
      <c r="BF126" s="3">
        <f t="shared" si="354"/>
        <v>1</v>
      </c>
      <c r="BG126" s="3">
        <f t="shared" si="355"/>
        <v>0</v>
      </c>
      <c r="BH126" s="3">
        <f t="shared" si="356"/>
        <v>0</v>
      </c>
      <c r="BI126" s="3">
        <f t="shared" si="357"/>
        <v>1</v>
      </c>
      <c r="BJ126" s="3">
        <f t="shared" si="358"/>
        <v>0</v>
      </c>
      <c r="BK126" s="3">
        <f t="shared" si="359"/>
        <v>0</v>
      </c>
      <c r="BM126" s="15">
        <f t="shared" si="361"/>
        <v>0</v>
      </c>
      <c r="BN126" s="3">
        <f t="shared" si="168"/>
        <v>0</v>
      </c>
      <c r="BO126" s="3">
        <f t="shared" si="169"/>
        <v>0</v>
      </c>
      <c r="BP126" s="3">
        <f t="shared" si="170"/>
        <v>0</v>
      </c>
      <c r="BQ126" s="3">
        <f t="shared" si="171"/>
        <v>0</v>
      </c>
      <c r="BS126" s="3">
        <f t="shared" si="300"/>
        <v>0</v>
      </c>
      <c r="BT126" s="3">
        <f t="shared" si="301"/>
        <v>0</v>
      </c>
      <c r="BU126" s="3">
        <f t="shared" si="302"/>
        <v>0</v>
      </c>
      <c r="BV126" s="3">
        <f t="shared" si="303"/>
        <v>0</v>
      </c>
      <c r="BX126" s="3">
        <f t="shared" si="362"/>
        <v>1</v>
      </c>
      <c r="BY126" s="3">
        <f t="shared" si="304"/>
        <v>5</v>
      </c>
      <c r="BZ126" s="3">
        <f t="shared" si="305"/>
        <v>3</v>
      </c>
      <c r="CA126" s="3">
        <f t="shared" si="306"/>
        <v>3</v>
      </c>
      <c r="CB126" s="3">
        <f t="shared" si="307"/>
        <v>3</v>
      </c>
      <c r="CD126" s="3">
        <f t="shared" si="363"/>
        <v>0</v>
      </c>
      <c r="CE126" s="3" t="str">
        <f t="shared" si="308"/>
        <v>N/A</v>
      </c>
      <c r="CF126" s="3" t="str">
        <f t="shared" si="309"/>
        <v>N/A</v>
      </c>
      <c r="CG126" s="3" t="str">
        <f t="shared" si="310"/>
        <v>N/A</v>
      </c>
      <c r="CH126" s="3" t="str">
        <f t="shared" si="311"/>
        <v>N/A</v>
      </c>
      <c r="CJ126" s="3">
        <f t="shared" si="360"/>
        <v>0</v>
      </c>
      <c r="CK126" s="3" t="str">
        <f t="shared" si="312"/>
        <v>N/A</v>
      </c>
      <c r="CL126" s="3" t="str">
        <f t="shared" si="313"/>
        <v>N/A</v>
      </c>
      <c r="CM126" s="3" t="str">
        <f t="shared" si="314"/>
        <v>N/A</v>
      </c>
      <c r="CN126" s="3" t="str">
        <f t="shared" si="315"/>
        <v>N/A</v>
      </c>
      <c r="CP126" s="3">
        <v>2</v>
      </c>
      <c r="CQ126" s="3">
        <v>2</v>
      </c>
      <c r="CR126" s="3">
        <v>2</v>
      </c>
      <c r="CS126" s="3">
        <v>1</v>
      </c>
      <c r="CU126" s="3">
        <f t="shared" si="364"/>
        <v>0</v>
      </c>
      <c r="CV126" s="3">
        <f t="shared" si="365"/>
        <v>1</v>
      </c>
      <c r="CW126" s="3">
        <f t="shared" si="366"/>
        <v>1</v>
      </c>
      <c r="CX126" s="3">
        <f t="shared" si="367"/>
        <v>0</v>
      </c>
      <c r="CZ126" s="3">
        <v>0</v>
      </c>
      <c r="DA126" s="3">
        <v>0</v>
      </c>
      <c r="DB126" s="3">
        <v>0</v>
      </c>
      <c r="DC126" s="3">
        <v>0</v>
      </c>
    </row>
    <row r="127" spans="1:107">
      <c r="A127" s="3" t="s">
        <v>440</v>
      </c>
      <c r="B127" s="3">
        <v>18</v>
      </c>
      <c r="C127" s="3">
        <v>320</v>
      </c>
      <c r="D127" s="3">
        <v>4</v>
      </c>
      <c r="E127" s="3">
        <v>4</v>
      </c>
      <c r="F127" s="3">
        <v>4</v>
      </c>
      <c r="G127" s="3">
        <v>6</v>
      </c>
      <c r="H127" s="3">
        <v>6</v>
      </c>
      <c r="I127" s="3">
        <v>5</v>
      </c>
      <c r="J127" s="3">
        <v>1</v>
      </c>
      <c r="L127" s="3">
        <f t="shared" si="316"/>
        <v>1</v>
      </c>
      <c r="M127" s="3">
        <f t="shared" si="317"/>
        <v>0</v>
      </c>
      <c r="N127" s="3">
        <f t="shared" si="318"/>
        <v>0</v>
      </c>
      <c r="O127" s="3">
        <f t="shared" si="319"/>
        <v>0</v>
      </c>
      <c r="Q127" s="3">
        <f t="shared" si="320"/>
        <v>0</v>
      </c>
      <c r="R127" s="3">
        <f t="shared" si="321"/>
        <v>0</v>
      </c>
      <c r="S127" s="3">
        <f t="shared" si="322"/>
        <v>0</v>
      </c>
      <c r="T127" s="3">
        <f t="shared" si="323"/>
        <v>0</v>
      </c>
      <c r="V127" s="3">
        <f t="shared" si="324"/>
        <v>0</v>
      </c>
      <c r="W127" s="3">
        <f t="shared" si="325"/>
        <v>0</v>
      </c>
      <c r="X127" s="3">
        <f t="shared" si="326"/>
        <v>0</v>
      </c>
      <c r="Y127" s="3">
        <f t="shared" si="327"/>
        <v>1</v>
      </c>
      <c r="AA127" s="3">
        <f t="shared" si="328"/>
        <v>0</v>
      </c>
      <c r="AB127" s="3">
        <f t="shared" si="329"/>
        <v>1</v>
      </c>
      <c r="AC127" s="3">
        <f t="shared" si="330"/>
        <v>1</v>
      </c>
      <c r="AD127" s="3">
        <f t="shared" si="331"/>
        <v>0</v>
      </c>
      <c r="AF127" s="3">
        <f t="shared" si="332"/>
        <v>0</v>
      </c>
      <c r="AG127" s="3">
        <f t="shared" si="333"/>
        <v>0</v>
      </c>
      <c r="AH127" s="3">
        <f t="shared" si="334"/>
        <v>0</v>
      </c>
      <c r="AI127" s="3">
        <f t="shared" si="335"/>
        <v>0</v>
      </c>
      <c r="AK127" s="3">
        <f t="shared" si="336"/>
        <v>0</v>
      </c>
      <c r="AL127" s="3">
        <f t="shared" si="337"/>
        <v>0</v>
      </c>
      <c r="AM127" s="3">
        <f t="shared" si="338"/>
        <v>0</v>
      </c>
      <c r="AN127" s="3">
        <f t="shared" si="339"/>
        <v>0</v>
      </c>
      <c r="AP127" s="3">
        <f t="shared" si="340"/>
        <v>0</v>
      </c>
      <c r="AQ127" s="3">
        <f t="shared" si="341"/>
        <v>0</v>
      </c>
      <c r="AR127" s="3">
        <f t="shared" si="342"/>
        <v>0</v>
      </c>
      <c r="AS127" s="3">
        <f t="shared" si="343"/>
        <v>0</v>
      </c>
      <c r="AU127" s="3">
        <f t="shared" si="344"/>
        <v>0</v>
      </c>
      <c r="AV127" s="3">
        <f t="shared" si="345"/>
        <v>0</v>
      </c>
      <c r="AW127" s="3">
        <f t="shared" si="346"/>
        <v>0</v>
      </c>
      <c r="AX127" s="3">
        <f t="shared" si="347"/>
        <v>0</v>
      </c>
      <c r="AZ127" s="3">
        <f t="shared" si="348"/>
        <v>1</v>
      </c>
      <c r="BA127" s="3">
        <f t="shared" si="349"/>
        <v>1</v>
      </c>
      <c r="BB127" s="3">
        <f t="shared" si="350"/>
        <v>1</v>
      </c>
      <c r="BC127" s="3">
        <f t="shared" si="351"/>
        <v>0</v>
      </c>
      <c r="BD127" s="3">
        <f t="shared" si="352"/>
        <v>0</v>
      </c>
      <c r="BE127" s="3">
        <f t="shared" si="353"/>
        <v>0</v>
      </c>
      <c r="BF127" s="3">
        <f t="shared" si="354"/>
        <v>0</v>
      </c>
      <c r="BG127" s="3">
        <f t="shared" si="355"/>
        <v>0</v>
      </c>
      <c r="BH127" s="3">
        <f t="shared" si="356"/>
        <v>0</v>
      </c>
      <c r="BI127" s="3">
        <f t="shared" si="357"/>
        <v>0</v>
      </c>
      <c r="BJ127" s="3">
        <f t="shared" si="358"/>
        <v>1</v>
      </c>
      <c r="BK127" s="3">
        <f t="shared" si="359"/>
        <v>1</v>
      </c>
      <c r="BM127" s="15" t="str">
        <f t="shared" si="361"/>
        <v>Paul</v>
      </c>
      <c r="BN127" s="3">
        <f t="shared" si="168"/>
        <v>1</v>
      </c>
      <c r="BO127" s="3">
        <f t="shared" si="169"/>
        <v>0</v>
      </c>
      <c r="BP127" s="3">
        <f t="shared" si="170"/>
        <v>0</v>
      </c>
      <c r="BQ127" s="3">
        <f t="shared" si="171"/>
        <v>0</v>
      </c>
      <c r="BS127" s="3">
        <f t="shared" si="300"/>
        <v>0</v>
      </c>
      <c r="BT127" s="3">
        <f t="shared" si="301"/>
        <v>0</v>
      </c>
      <c r="BU127" s="3">
        <f t="shared" si="302"/>
        <v>0</v>
      </c>
      <c r="BV127" s="3">
        <f t="shared" si="303"/>
        <v>0</v>
      </c>
      <c r="BX127" s="3">
        <f t="shared" si="362"/>
        <v>0</v>
      </c>
      <c r="BY127" s="3" t="str">
        <f t="shared" si="304"/>
        <v>N/A</v>
      </c>
      <c r="BZ127" s="3" t="str">
        <f t="shared" si="305"/>
        <v>N/A</v>
      </c>
      <c r="CA127" s="3" t="str">
        <f t="shared" si="306"/>
        <v>N/A</v>
      </c>
      <c r="CB127" s="3" t="str">
        <f t="shared" si="307"/>
        <v>N/A</v>
      </c>
      <c r="CD127" s="3">
        <f t="shared" si="363"/>
        <v>1</v>
      </c>
      <c r="CE127" s="3">
        <f t="shared" si="308"/>
        <v>4</v>
      </c>
      <c r="CF127" s="3">
        <f t="shared" si="309"/>
        <v>6</v>
      </c>
      <c r="CG127" s="3">
        <f t="shared" si="310"/>
        <v>6</v>
      </c>
      <c r="CH127" s="3">
        <f t="shared" si="311"/>
        <v>5</v>
      </c>
      <c r="CJ127" s="3">
        <f t="shared" si="360"/>
        <v>0</v>
      </c>
      <c r="CK127" s="3" t="str">
        <f t="shared" si="312"/>
        <v>N/A</v>
      </c>
      <c r="CL127" s="3" t="str">
        <f t="shared" si="313"/>
        <v>N/A</v>
      </c>
      <c r="CM127" s="3" t="str">
        <f t="shared" si="314"/>
        <v>N/A</v>
      </c>
      <c r="CN127" s="3" t="str">
        <f t="shared" si="315"/>
        <v>N/A</v>
      </c>
      <c r="CP127" s="3">
        <v>2</v>
      </c>
      <c r="CQ127" s="3">
        <v>3</v>
      </c>
      <c r="CR127" s="3">
        <v>3</v>
      </c>
      <c r="CS127" s="3">
        <v>2</v>
      </c>
      <c r="CU127" s="3">
        <f t="shared" si="364"/>
        <v>1</v>
      </c>
      <c r="CV127" s="3">
        <f t="shared" si="365"/>
        <v>0</v>
      </c>
      <c r="CW127" s="3">
        <f t="shared" si="366"/>
        <v>0</v>
      </c>
      <c r="CX127" s="3">
        <f t="shared" si="367"/>
        <v>0</v>
      </c>
      <c r="CZ127" s="3">
        <v>0</v>
      </c>
      <c r="DA127" s="3">
        <v>0</v>
      </c>
      <c r="DB127" s="3">
        <v>0</v>
      </c>
      <c r="DC127" s="3">
        <v>0</v>
      </c>
    </row>
    <row r="128" spans="1:107" ht="13.5" thickBot="1">
      <c r="B128" s="8">
        <f>COUNT(B2:B127)</f>
        <v>126</v>
      </c>
      <c r="C128" s="8">
        <f>AVERAGE(C2:C127)</f>
        <v>345.1825396825397</v>
      </c>
      <c r="D128" s="8">
        <f>SUM(D2:D127)</f>
        <v>504</v>
      </c>
      <c r="E128" s="8"/>
      <c r="F128" s="8">
        <f>SUM(F2:F127)</f>
        <v>705</v>
      </c>
      <c r="G128" s="8">
        <f>SUM(G2:G127)</f>
        <v>656</v>
      </c>
      <c r="H128" s="8">
        <f>SUM(H2:H127)</f>
        <v>655</v>
      </c>
      <c r="I128" s="8">
        <f>SUM(I2:I127)</f>
        <v>670</v>
      </c>
      <c r="J128" s="3">
        <f>SUM(J2:J127)</f>
        <v>126</v>
      </c>
      <c r="L128" s="8">
        <f>SUM(L2:L127)</f>
        <v>18</v>
      </c>
      <c r="M128" s="8">
        <f>SUM(M2:M127)</f>
        <v>28</v>
      </c>
      <c r="N128" s="8">
        <f>SUM(N2:N127)</f>
        <v>34</v>
      </c>
      <c r="O128" s="8">
        <f>SUM(O2:O127)</f>
        <v>30</v>
      </c>
      <c r="Q128" s="8">
        <f>SUM(Q2:Q127)</f>
        <v>3</v>
      </c>
      <c r="R128" s="8">
        <f>SUM(R2:R127)</f>
        <v>5</v>
      </c>
      <c r="S128" s="8">
        <f>SUM(S2:S127)</f>
        <v>3</v>
      </c>
      <c r="T128" s="8">
        <f>SUM(T2:T127)</f>
        <v>3</v>
      </c>
      <c r="V128" s="8">
        <f>SUM(V2:V127)</f>
        <v>40</v>
      </c>
      <c r="W128" s="8">
        <f>SUM(W2:W127)</f>
        <v>49</v>
      </c>
      <c r="X128" s="8">
        <f>SUM(X2:X127)</f>
        <v>44</v>
      </c>
      <c r="Y128" s="8">
        <f>SUM(Y2:Y127)</f>
        <v>48</v>
      </c>
      <c r="AA128" s="8">
        <f>SUM(AA2:AA127)</f>
        <v>37</v>
      </c>
      <c r="AB128" s="8">
        <f>SUM(AB2:AB127)</f>
        <v>30</v>
      </c>
      <c r="AC128" s="8">
        <f>SUM(AC2:AC127)</f>
        <v>30</v>
      </c>
      <c r="AD128" s="8">
        <f>SUM(AD2:AD127)</f>
        <v>29</v>
      </c>
      <c r="AF128" s="8">
        <f>SUM(AF2:AF127)</f>
        <v>24</v>
      </c>
      <c r="AG128" s="8">
        <f>SUM(AG2:AG127)</f>
        <v>11</v>
      </c>
      <c r="AH128" s="8">
        <f>SUM(AH2:AH127)</f>
        <v>11</v>
      </c>
      <c r="AI128" s="8">
        <f>SUM(AI2:AI127)</f>
        <v>11</v>
      </c>
      <c r="AK128" s="8">
        <f>SUM(AK2:AK127)</f>
        <v>3</v>
      </c>
      <c r="AL128" s="8">
        <f>SUM(AL2:AL127)</f>
        <v>2</v>
      </c>
      <c r="AM128" s="8">
        <f>SUM(AM2:AM127)</f>
        <v>3</v>
      </c>
      <c r="AN128" s="8">
        <f>SUM(AN2:AN127)</f>
        <v>3</v>
      </c>
      <c r="AP128" s="8">
        <f>SUM(AP2:AP127)</f>
        <v>0</v>
      </c>
      <c r="AQ128" s="8">
        <f>SUM(AQ2:AQ127)</f>
        <v>0</v>
      </c>
      <c r="AR128" s="8">
        <f>SUM(AR2:AR127)</f>
        <v>1</v>
      </c>
      <c r="AS128" s="8">
        <f>SUM(AS2:AS127)</f>
        <v>0</v>
      </c>
      <c r="AU128" s="8">
        <f>SUM(AU2:AU127)</f>
        <v>1</v>
      </c>
      <c r="AV128" s="8">
        <f>SUM(AV2:AV127)</f>
        <v>0</v>
      </c>
      <c r="AW128" s="8">
        <f>SUM(AW2:AW127)</f>
        <v>0</v>
      </c>
      <c r="AX128" s="8">
        <f>SUM(AX2:AX127)</f>
        <v>1</v>
      </c>
      <c r="AZ128" s="8">
        <f t="shared" ref="AZ128:BK128" si="368">SUM(AZ2:AZ127)</f>
        <v>33</v>
      </c>
      <c r="BA128" s="8">
        <f t="shared" si="368"/>
        <v>35</v>
      </c>
      <c r="BB128" s="8">
        <f t="shared" si="368"/>
        <v>39</v>
      </c>
      <c r="BC128" s="8">
        <f t="shared" si="368"/>
        <v>61</v>
      </c>
      <c r="BD128" s="8">
        <f t="shared" si="368"/>
        <v>46</v>
      </c>
      <c r="BE128" s="8">
        <f t="shared" si="368"/>
        <v>47</v>
      </c>
      <c r="BF128" s="8">
        <f t="shared" si="368"/>
        <v>56</v>
      </c>
      <c r="BG128" s="8">
        <f t="shared" si="368"/>
        <v>46</v>
      </c>
      <c r="BH128" s="8">
        <f t="shared" si="368"/>
        <v>48</v>
      </c>
      <c r="BI128" s="8">
        <f t="shared" si="368"/>
        <v>61</v>
      </c>
      <c r="BJ128" s="8">
        <f t="shared" si="368"/>
        <v>41</v>
      </c>
      <c r="BK128" s="8">
        <f t="shared" si="368"/>
        <v>45</v>
      </c>
      <c r="BN128" s="8">
        <f>SUM(BN2:BN127)</f>
        <v>16</v>
      </c>
      <c r="BO128" s="8">
        <f>SUM(BO2:BO127)</f>
        <v>18</v>
      </c>
      <c r="BP128" s="8">
        <f>SUM(BP2:BP127)</f>
        <v>23</v>
      </c>
      <c r="BQ128" s="8">
        <f>SUM(BQ2:BQ127)</f>
        <v>18</v>
      </c>
      <c r="BS128" s="8">
        <f>SUM(BS2:BS127)</f>
        <v>8</v>
      </c>
      <c r="BT128" s="8">
        <f>SUM(BT2:BT127)</f>
        <v>5</v>
      </c>
      <c r="BU128" s="8">
        <f>SUM(BU2:BU127)</f>
        <v>7</v>
      </c>
      <c r="BV128" s="8">
        <f>SUM(BV2:BV127)</f>
        <v>6</v>
      </c>
      <c r="BX128" s="8">
        <f>SUM(BX2:BX127)</f>
        <v>28</v>
      </c>
      <c r="BY128" s="8">
        <f>SUM(BY2:BY127)</f>
        <v>129</v>
      </c>
      <c r="BZ128" s="8">
        <f>SUM(BZ2:BZ127)</f>
        <v>116</v>
      </c>
      <c r="CA128" s="8">
        <f>SUM(CA2:CA127)</f>
        <v>111</v>
      </c>
      <c r="CB128" s="8">
        <f>SUM(CB2:CB127)</f>
        <v>128</v>
      </c>
      <c r="CD128" s="8">
        <f>SUM(CD2:CD127)</f>
        <v>70</v>
      </c>
      <c r="CE128" s="8">
        <f>SUM(CE2:CE127)</f>
        <v>397</v>
      </c>
      <c r="CF128" s="8">
        <f>SUM(CF2:CF127)</f>
        <v>365</v>
      </c>
      <c r="CG128" s="8">
        <f>SUM(CG2:CG127)</f>
        <v>370</v>
      </c>
      <c r="CH128" s="8">
        <f>SUM(CH2:CH127)</f>
        <v>369</v>
      </c>
      <c r="CJ128" s="8">
        <f>SUM(CJ2:CJ127)</f>
        <v>28</v>
      </c>
      <c r="CK128" s="8">
        <f>SUM(CK2:CK127)</f>
        <v>179</v>
      </c>
      <c r="CL128" s="8">
        <f>SUM(CL2:CL127)</f>
        <v>175</v>
      </c>
      <c r="CM128" s="8">
        <f>SUM(CM2:CM127)</f>
        <v>174</v>
      </c>
      <c r="CN128" s="8">
        <f>SUM(CN2:CN127)</f>
        <v>173</v>
      </c>
      <c r="CP128" s="8">
        <f>SUM(CP2:CP127)</f>
        <v>238</v>
      </c>
      <c r="CQ128" s="8">
        <f>SUM(CQ2:CQ127)</f>
        <v>248</v>
      </c>
      <c r="CR128" s="8">
        <f>SUM(CR2:CR127)</f>
        <v>220</v>
      </c>
      <c r="CS128" s="8">
        <f>SUM(CS2:CS127)</f>
        <v>227</v>
      </c>
      <c r="CU128" s="8">
        <f>SUM(CU2:CU127)</f>
        <v>14</v>
      </c>
      <c r="CV128" s="8">
        <f>SUM(CV2:CV127)</f>
        <v>30</v>
      </c>
      <c r="CW128" s="8">
        <f>SUM(CW2:CW127)</f>
        <v>22</v>
      </c>
      <c r="CX128" s="8">
        <f>SUM(CX2:CX127)</f>
        <v>26</v>
      </c>
      <c r="CZ128" s="8">
        <f>SUM(CZ2:CZ127)</f>
        <v>43</v>
      </c>
      <c r="DA128" s="8">
        <f>SUM(DA2:DA127)</f>
        <v>50</v>
      </c>
      <c r="DB128" s="8">
        <f>SUM(DB2:DB127)</f>
        <v>38</v>
      </c>
      <c r="DC128" s="8">
        <f>SUM(DC2:DC127)</f>
        <v>44</v>
      </c>
    </row>
    <row r="129" spans="1:107" ht="13.5" thickTop="1">
      <c r="A129" s="3" t="s">
        <v>84</v>
      </c>
      <c r="F129" s="12">
        <f>F128/$B128</f>
        <v>5.5952380952380949</v>
      </c>
      <c r="G129" s="12">
        <f>G128/$B128</f>
        <v>5.2063492063492065</v>
      </c>
      <c r="H129" s="12">
        <f>H128/$B128</f>
        <v>5.1984126984126986</v>
      </c>
      <c r="I129" s="12">
        <f>I128/$B128</f>
        <v>5.3174603174603172</v>
      </c>
      <c r="L129" s="3">
        <f>SUM(L128,Q128,V128,AA128,AF128,AK128,AP128,AU128)</f>
        <v>126</v>
      </c>
      <c r="M129" s="3">
        <f>SUM(M128,R128,W128,AB128,AG128,AL128,AQ128,AV128)</f>
        <v>125</v>
      </c>
      <c r="N129" s="3">
        <f>SUM(N128,S128,X128,AC128,AH128,AM128,AR128,AW128)</f>
        <v>126</v>
      </c>
      <c r="O129" s="3">
        <f>SUM(O128,T128,Y128,AD128,AI128,AN128,AS128,AX128)</f>
        <v>125</v>
      </c>
      <c r="BY129" s="12">
        <f>BY128/$BX$128</f>
        <v>4.6071428571428568</v>
      </c>
      <c r="BZ129" s="12">
        <f>BZ128/$BX$128</f>
        <v>4.1428571428571432</v>
      </c>
      <c r="CA129" s="12">
        <f>CA128/$BX$128</f>
        <v>3.9642857142857144</v>
      </c>
      <c r="CB129" s="12">
        <f>CB128/$BX$128</f>
        <v>4.5714285714285712</v>
      </c>
      <c r="CE129" s="12">
        <f>CE128/$CD$128</f>
        <v>5.6714285714285717</v>
      </c>
      <c r="CF129" s="12">
        <f>CF128/$CD$128</f>
        <v>5.2142857142857144</v>
      </c>
      <c r="CG129" s="12">
        <f>CG128/$CD$128</f>
        <v>5.2857142857142856</v>
      </c>
      <c r="CH129" s="12">
        <f>CH128/$CD$128</f>
        <v>5.2714285714285714</v>
      </c>
      <c r="CK129" s="12">
        <f>CK128/$CJ$128</f>
        <v>6.3928571428571432</v>
      </c>
      <c r="CL129" s="12">
        <f>CL128/$CJ$128</f>
        <v>6.25</v>
      </c>
      <c r="CM129" s="12">
        <f>CM128/$CJ$128</f>
        <v>6.2142857142857144</v>
      </c>
      <c r="CN129" s="12">
        <f>CN128/$CJ$128</f>
        <v>6.1785714285714288</v>
      </c>
      <c r="CO129" s="3" t="s">
        <v>195</v>
      </c>
      <c r="CP129" s="3">
        <f>COUNTIF(CP2:CP127,"&gt;2")</f>
        <v>16</v>
      </c>
      <c r="CQ129" s="3">
        <f>COUNTIF(CQ2:CQ127,"&gt;2")</f>
        <v>24</v>
      </c>
      <c r="CR129" s="3">
        <f>COUNTIF(CR2:CR127,"&gt;2")</f>
        <v>9</v>
      </c>
      <c r="CS129" s="3">
        <f>COUNTIF(CS2:CS127,"&gt;2")</f>
        <v>10</v>
      </c>
    </row>
    <row r="130" spans="1:107">
      <c r="F130" s="12"/>
      <c r="G130" s="12"/>
      <c r="H130" s="12"/>
      <c r="I130" s="12"/>
      <c r="CO130" s="3" t="s">
        <v>196</v>
      </c>
      <c r="CP130" s="3">
        <f>COUNTIF(CP2:CP127,"=1")</f>
        <v>30</v>
      </c>
      <c r="CQ130" s="3">
        <f>COUNTIF(CQ2:CQ127,"=1")</f>
        <v>27</v>
      </c>
      <c r="CR130" s="3">
        <f>COUNTIF(CR2:CR127,"=1")</f>
        <v>39</v>
      </c>
      <c r="CS130" s="3">
        <f>COUNTIF(CS2:CS127,"=1")</f>
        <v>33</v>
      </c>
    </row>
    <row r="131" spans="1:107">
      <c r="A131" s="10" t="str">
        <f>A2</f>
        <v>Rio Secco</v>
      </c>
      <c r="L131" s="63" t="s">
        <v>229</v>
      </c>
      <c r="Q131" s="63" t="s">
        <v>402</v>
      </c>
      <c r="BX131" s="3" t="s">
        <v>131</v>
      </c>
      <c r="CD131" s="3" t="s">
        <v>131</v>
      </c>
      <c r="CJ131" s="3" t="s">
        <v>131</v>
      </c>
      <c r="CO131" s="3" t="s">
        <v>200</v>
      </c>
      <c r="CP131" s="3">
        <f>COUNTIF(CP2:CP127,"=0")</f>
        <v>0</v>
      </c>
      <c r="CQ131" s="3">
        <f>COUNTIF(CQ2:CQ127,"=0")</f>
        <v>1</v>
      </c>
      <c r="CR131" s="3">
        <f>COUNTIF(CR2:CR127,"=0")</f>
        <v>1</v>
      </c>
      <c r="CS131" s="3">
        <f>COUNTIF(CS2:CS127,"=0")</f>
        <v>1</v>
      </c>
    </row>
    <row r="132" spans="1:107">
      <c r="A132" s="118" t="s">
        <v>404</v>
      </c>
      <c r="F132" s="89">
        <f>SUM(F11:F19)</f>
        <v>61</v>
      </c>
      <c r="G132" s="89">
        <f t="shared" ref="G132:I132" si="369">SUM(G11:G19)</f>
        <v>45</v>
      </c>
      <c r="H132" s="89">
        <f t="shared" si="369"/>
        <v>49</v>
      </c>
      <c r="I132" s="89">
        <f t="shared" si="369"/>
        <v>46</v>
      </c>
      <c r="L132" s="3">
        <f>COUNTIF(L2:L19,"=1")</f>
        <v>5</v>
      </c>
      <c r="M132" s="3">
        <f>COUNTIF(M2:M19,"=1")</f>
        <v>4</v>
      </c>
      <c r="N132" s="3">
        <f>COUNTIF(N2:N19,"=1")</f>
        <v>5</v>
      </c>
      <c r="O132" s="3">
        <f>COUNTIF(O2:O19,"=1")</f>
        <v>5</v>
      </c>
      <c r="Q132" s="3">
        <f>COUNTIF(Q2:Q19,"=1")</f>
        <v>0</v>
      </c>
      <c r="R132" s="3">
        <f>COUNTIF(R2:R19,"=1")</f>
        <v>1</v>
      </c>
      <c r="S132" s="3">
        <f>COUNTIF(S2:S19,"=1")</f>
        <v>0</v>
      </c>
      <c r="T132" s="3">
        <f>COUNTIF(T2:T19,"=1")</f>
        <v>1</v>
      </c>
      <c r="BX132" s="3" t="s">
        <v>132</v>
      </c>
      <c r="BY132" s="3">
        <f>COUNTIF(BY2:BY127,"=3")</f>
        <v>1</v>
      </c>
      <c r="BZ132" s="3">
        <f>COUNTIF(BZ2:BZ127,"=3")</f>
        <v>9</v>
      </c>
      <c r="CA132" s="3">
        <f>COUNTIF(CA2:CA127,"=3")</f>
        <v>9</v>
      </c>
      <c r="CB132" s="3">
        <f>COUNTIF(CB2:CB127,"=3")</f>
        <v>9</v>
      </c>
      <c r="CD132" s="3" t="s">
        <v>134</v>
      </c>
      <c r="CE132" s="3">
        <f>COUNTIF(CE2:CE127,"=4")</f>
        <v>11</v>
      </c>
      <c r="CF132" s="3">
        <f>COUNTIF(CF2:CF127,"=4")</f>
        <v>14</v>
      </c>
      <c r="CG132" s="3">
        <f>COUNTIF(CG2:CG127,"=4")</f>
        <v>22</v>
      </c>
      <c r="CH132" s="3">
        <f>COUNTIF(CH2:CH127,"=4")</f>
        <v>11</v>
      </c>
      <c r="CJ132" s="3" t="s">
        <v>135</v>
      </c>
      <c r="CK132" s="3">
        <f>COUNTIF(CK2:CK127,"=5")</f>
        <v>6</v>
      </c>
      <c r="CL132" s="3">
        <f>COUNTIF(CL2:CL127,"=5")</f>
        <v>5</v>
      </c>
      <c r="CM132" s="3">
        <f>COUNTIF(CM2:CM127,"=5")</f>
        <v>3</v>
      </c>
      <c r="CN132" s="3">
        <f>COUNTIF(CN2:CN127,"=5")</f>
        <v>10</v>
      </c>
      <c r="CO132" s="10" t="s">
        <v>131</v>
      </c>
      <c r="CP132" s="3">
        <f>SUM(CP2:CP10)</f>
        <v>14</v>
      </c>
      <c r="CQ132" s="3">
        <f>SUM(CQ2:CQ10)</f>
        <v>17</v>
      </c>
      <c r="CR132" s="3">
        <f>SUM(CR2:CR10)</f>
        <v>15</v>
      </c>
      <c r="CS132" s="3">
        <f>SUM(CS2:CS10)</f>
        <v>17</v>
      </c>
      <c r="CU132" s="3">
        <f>SUM(CU2:CU10)</f>
        <v>2</v>
      </c>
      <c r="CV132" s="3">
        <f>SUM(CV2:CV10)</f>
        <v>1</v>
      </c>
      <c r="CW132" s="3">
        <f>SUM(CW2:CW10)</f>
        <v>2</v>
      </c>
      <c r="CX132" s="3">
        <f>SUM(CX2:CX10)</f>
        <v>5</v>
      </c>
      <c r="CZ132" s="3">
        <f>SUM(CZ2:CZ10)</f>
        <v>3</v>
      </c>
      <c r="DA132" s="3">
        <f>SUM(DA2:DA10)</f>
        <v>5</v>
      </c>
      <c r="DB132" s="3">
        <f>SUM(DB2:DB10)</f>
        <v>2</v>
      </c>
      <c r="DC132" s="3">
        <f>SUM(DC2:DC10)</f>
        <v>4</v>
      </c>
    </row>
    <row r="133" spans="1:107">
      <c r="A133" s="11" t="s">
        <v>55</v>
      </c>
      <c r="F133" s="3">
        <f>SUM(F2:F10)</f>
        <v>41</v>
      </c>
      <c r="G133" s="3">
        <f t="shared" ref="G133:I133" si="370">SUM(G2:G10)</f>
        <v>46</v>
      </c>
      <c r="H133" s="3">
        <f t="shared" si="370"/>
        <v>46</v>
      </c>
      <c r="I133" s="3">
        <f t="shared" si="370"/>
        <v>43</v>
      </c>
      <c r="CO133" s="10" t="s">
        <v>201</v>
      </c>
      <c r="CP133" s="3">
        <f>SUM(CP11:CP19)</f>
        <v>20</v>
      </c>
      <c r="CQ133" s="3">
        <f>SUM(CQ11:CQ19)</f>
        <v>15</v>
      </c>
      <c r="CR133" s="3">
        <f>SUM(CR11:CR19)</f>
        <v>14</v>
      </c>
      <c r="CS133" s="3">
        <f>SUM(CS11:CS19)</f>
        <v>16</v>
      </c>
      <c r="CU133" s="3">
        <f>SUM(CU11:CU19)</f>
        <v>0</v>
      </c>
      <c r="CV133" s="3">
        <f>SUM(CV11:CV19)</f>
        <v>2</v>
      </c>
      <c r="CW133" s="3">
        <f>SUM(CW11:CW19)</f>
        <v>1</v>
      </c>
      <c r="CX133" s="3">
        <f>SUM(CX11:CX19)</f>
        <v>2</v>
      </c>
      <c r="CZ133" s="3">
        <f>SUM(CZ11:CZ19)</f>
        <v>2</v>
      </c>
      <c r="DA133" s="3">
        <f>SUM(DA11:DA19)</f>
        <v>4</v>
      </c>
      <c r="DB133" s="3">
        <f>SUM(DB11:DB19)</f>
        <v>3</v>
      </c>
      <c r="DC133" s="3">
        <f>SUM(DC11:DC19)</f>
        <v>3</v>
      </c>
    </row>
    <row r="134" spans="1:107">
      <c r="A134" s="11" t="s">
        <v>56</v>
      </c>
      <c r="F134" s="3">
        <f>SUM(F132:F133)</f>
        <v>102</v>
      </c>
      <c r="G134" s="3">
        <f>SUM(G132:G133)</f>
        <v>91</v>
      </c>
      <c r="H134" s="3">
        <f>SUM(H132:H133)</f>
        <v>95</v>
      </c>
      <c r="I134" s="3">
        <f>SUM(I132:I133)</f>
        <v>89</v>
      </c>
      <c r="BX134" s="3" t="s">
        <v>133</v>
      </c>
      <c r="BY134" s="42">
        <f>BY132/$BX$128</f>
        <v>3.5714285714285712E-2</v>
      </c>
      <c r="BZ134" s="42">
        <f>BZ132/$BX$128</f>
        <v>0.32142857142857145</v>
      </c>
      <c r="CA134" s="42">
        <f>CA132/$BX$128</f>
        <v>0.32142857142857145</v>
      </c>
      <c r="CB134" s="42">
        <f>CB132/$BX$128</f>
        <v>0.32142857142857145</v>
      </c>
      <c r="CD134" s="3" t="s">
        <v>133</v>
      </c>
      <c r="CE134" s="42">
        <f>CE132/$CD$128</f>
        <v>0.15714285714285714</v>
      </c>
      <c r="CF134" s="42">
        <f>CF132/$CD$128</f>
        <v>0.2</v>
      </c>
      <c r="CG134" s="42">
        <f>CG132/$CD$128</f>
        <v>0.31428571428571428</v>
      </c>
      <c r="CH134" s="42">
        <f>CH132/$CD$128</f>
        <v>0.15714285714285714</v>
      </c>
      <c r="CJ134" s="3" t="s">
        <v>133</v>
      </c>
      <c r="CK134" s="42">
        <f>CK132/$CJ$128</f>
        <v>0.21428571428571427</v>
      </c>
      <c r="CL134" s="42">
        <f>CL132/$CJ$128</f>
        <v>0.17857142857142858</v>
      </c>
      <c r="CM134" s="42">
        <f>CM132/$CJ$128</f>
        <v>0.10714285714285714</v>
      </c>
      <c r="CN134" s="42">
        <f>CN132/$CJ$128</f>
        <v>0.35714285714285715</v>
      </c>
      <c r="CP134" s="3">
        <f>SUM(CP132:CP133)</f>
        <v>34</v>
      </c>
      <c r="CQ134" s="3">
        <f>SUM(CQ132:CQ133)</f>
        <v>32</v>
      </c>
      <c r="CR134" s="3">
        <f>SUM(CR132:CR133)</f>
        <v>29</v>
      </c>
      <c r="CS134" s="3">
        <f>SUM(CS132:CS133)</f>
        <v>33</v>
      </c>
      <c r="CU134" s="3">
        <f>SUM(CU132:CU133)</f>
        <v>2</v>
      </c>
      <c r="CV134" s="3">
        <f>SUM(CV132:CV133)</f>
        <v>3</v>
      </c>
      <c r="CW134" s="3">
        <f>SUM(CW132:CW133)</f>
        <v>3</v>
      </c>
      <c r="CX134" s="3">
        <f>SUM(CX132:CX133)</f>
        <v>7</v>
      </c>
      <c r="CZ134" s="3">
        <f>SUM(CZ132:CZ133)</f>
        <v>5</v>
      </c>
      <c r="DA134" s="3">
        <f>SUM(DA132:DA133)</f>
        <v>9</v>
      </c>
      <c r="DB134" s="3">
        <f>SUM(DB132:DB133)</f>
        <v>5</v>
      </c>
      <c r="DC134" s="3">
        <f>SUM(DC132:DC133)</f>
        <v>7</v>
      </c>
    </row>
    <row r="135" spans="1:107">
      <c r="A135" s="10" t="str">
        <f>A20</f>
        <v>Reflection Bay</v>
      </c>
    </row>
    <row r="136" spans="1:107">
      <c r="A136" s="118" t="s">
        <v>404</v>
      </c>
      <c r="F136" s="3">
        <f>SUM(F29:F37)</f>
        <v>49</v>
      </c>
      <c r="G136" s="3">
        <f t="shared" ref="G136:I136" si="371">SUM(G29:G37)</f>
        <v>46</v>
      </c>
      <c r="H136" s="3">
        <f t="shared" si="371"/>
        <v>46</v>
      </c>
      <c r="I136" s="3">
        <f t="shared" si="371"/>
        <v>42</v>
      </c>
      <c r="L136" s="3">
        <f>COUNTIF(L20:L37,"=1")</f>
        <v>3</v>
      </c>
      <c r="M136" s="3">
        <f t="shared" ref="M136:O136" si="372">COUNTIF(M20:M37,"=1")</f>
        <v>2</v>
      </c>
      <c r="N136" s="3">
        <f t="shared" si="372"/>
        <v>5</v>
      </c>
      <c r="O136" s="3">
        <f t="shared" si="372"/>
        <v>5</v>
      </c>
      <c r="Q136" s="3">
        <f>COUNTIF(Q20:Q37,"=1")</f>
        <v>0</v>
      </c>
      <c r="R136" s="3">
        <f t="shared" ref="R136:T136" si="373">COUNTIF(R20:R37,"=1")</f>
        <v>1</v>
      </c>
      <c r="S136" s="3">
        <f t="shared" si="373"/>
        <v>1</v>
      </c>
      <c r="T136" s="3">
        <f t="shared" si="373"/>
        <v>0</v>
      </c>
      <c r="BX136" s="3" t="s">
        <v>131</v>
      </c>
      <c r="CP136" s="3">
        <f>SUM(CP20:CP28)</f>
        <v>16</v>
      </c>
      <c r="CQ136" s="3">
        <f>SUM(CQ20:CQ28)</f>
        <v>18</v>
      </c>
      <c r="CR136" s="3">
        <f>SUM(CR20:CR28)</f>
        <v>14</v>
      </c>
      <c r="CS136" s="3">
        <f>SUM(CS20:CS28)</f>
        <v>16</v>
      </c>
      <c r="CU136" s="3">
        <f>SUM(CU20:CU28)</f>
        <v>1</v>
      </c>
      <c r="CV136" s="3">
        <f>SUM(CV20:CV28)</f>
        <v>2</v>
      </c>
      <c r="CW136" s="3">
        <f>SUM(CW20:CW28)</f>
        <v>0</v>
      </c>
      <c r="CX136" s="3">
        <f>SUM(CX20:CX28)</f>
        <v>1</v>
      </c>
      <c r="CZ136" s="3">
        <f>SUM(CZ20:CZ28)</f>
        <v>4</v>
      </c>
      <c r="DA136" s="3">
        <f>SUM(DA20:DA28)</f>
        <v>3</v>
      </c>
      <c r="DB136" s="3">
        <f>SUM(DB20:DB28)</f>
        <v>1</v>
      </c>
      <c r="DC136" s="3">
        <f>SUM(DC20:DC28)</f>
        <v>4</v>
      </c>
    </row>
    <row r="137" spans="1:107">
      <c r="A137" s="11" t="s">
        <v>55</v>
      </c>
      <c r="F137" s="3">
        <f>SUM(F20:F28)</f>
        <v>50</v>
      </c>
      <c r="G137" s="3">
        <f t="shared" ref="G137:I137" si="374">SUM(G20:G28)</f>
        <v>48</v>
      </c>
      <c r="H137" s="3">
        <f t="shared" si="374"/>
        <v>51</v>
      </c>
      <c r="I137" s="3">
        <f t="shared" si="374"/>
        <v>66</v>
      </c>
      <c r="BX137" s="3" t="s">
        <v>144</v>
      </c>
      <c r="BY137" s="3">
        <f>BY132+CE132+CK132</f>
        <v>18</v>
      </c>
      <c r="BZ137" s="3">
        <f>BZ132+CF132+CL132</f>
        <v>28</v>
      </c>
      <c r="CA137" s="3">
        <f>CA132+CG132+CM132</f>
        <v>34</v>
      </c>
      <c r="CB137" s="3">
        <f>CB132+CH132+CN132</f>
        <v>30</v>
      </c>
      <c r="CP137" s="3">
        <f>SUM(CP29:CP37)</f>
        <v>15</v>
      </c>
      <c r="CQ137" s="3">
        <f>SUM(CQ29:CQ37)</f>
        <v>18</v>
      </c>
      <c r="CR137" s="3">
        <f>SUM(CR29:CR37)</f>
        <v>15</v>
      </c>
      <c r="CS137" s="3">
        <f>SUM(CS29:CS37)</f>
        <v>17</v>
      </c>
      <c r="CU137" s="3">
        <f>SUM(CU29:CU37)</f>
        <v>0</v>
      </c>
      <c r="CV137" s="3">
        <f>SUM(CV29:CV37)</f>
        <v>2</v>
      </c>
      <c r="CW137" s="3">
        <f>SUM(CW29:CW37)</f>
        <v>1</v>
      </c>
      <c r="CX137" s="3">
        <f>SUM(CX29:CX37)</f>
        <v>3</v>
      </c>
      <c r="CZ137" s="3">
        <f>SUM(CZ29:CZ37)</f>
        <v>3</v>
      </c>
      <c r="DA137" s="3">
        <f>SUM(DA29:DA37)</f>
        <v>4</v>
      </c>
      <c r="DB137" s="3">
        <f>SUM(DB29:DB37)</f>
        <v>2</v>
      </c>
      <c r="DC137" s="3">
        <f>SUM(DC29:DC37)</f>
        <v>4</v>
      </c>
    </row>
    <row r="138" spans="1:107">
      <c r="A138" s="11" t="s">
        <v>56</v>
      </c>
      <c r="F138" s="3">
        <f>SUM(F136:F137)</f>
        <v>99</v>
      </c>
      <c r="G138" s="3">
        <f>SUM(G136:G137)</f>
        <v>94</v>
      </c>
      <c r="H138" s="3">
        <f>SUM(H136:H137)</f>
        <v>97</v>
      </c>
      <c r="I138" s="3">
        <f>SUM(I136:I137)</f>
        <v>108</v>
      </c>
      <c r="BY138" s="47" t="str">
        <f>IF(BY137&lt;&gt;L128,"UNBALANCED","")</f>
        <v/>
      </c>
      <c r="BZ138" s="47" t="str">
        <f>IF(BZ137&lt;&gt;M128,"UNBALANCED","")</f>
        <v/>
      </c>
      <c r="CA138" s="47" t="str">
        <f>IF(CA137&lt;&gt;N128,"UNBALANCED","")</f>
        <v/>
      </c>
      <c r="CB138" s="47" t="str">
        <f>IF(CB137&lt;&gt;O128,"UNBALANCED","")</f>
        <v/>
      </c>
      <c r="CP138" s="3">
        <f>SUM(CP136:CP137)</f>
        <v>31</v>
      </c>
      <c r="CQ138" s="3">
        <f>SUM(CQ136:CQ137)</f>
        <v>36</v>
      </c>
      <c r="CR138" s="3">
        <f>SUM(CR136:CR137)</f>
        <v>29</v>
      </c>
      <c r="CS138" s="3">
        <f>SUM(CS136:CS137)</f>
        <v>33</v>
      </c>
      <c r="CU138" s="3">
        <f>SUM(CU136:CU137)</f>
        <v>1</v>
      </c>
      <c r="CV138" s="3">
        <f>SUM(CV136:CV137)</f>
        <v>4</v>
      </c>
      <c r="CW138" s="3">
        <f>SUM(CW136:CW137)</f>
        <v>1</v>
      </c>
      <c r="CX138" s="3">
        <f>SUM(CX136:CX137)</f>
        <v>4</v>
      </c>
      <c r="CZ138" s="3">
        <f>SUM(CZ136:CZ137)</f>
        <v>7</v>
      </c>
      <c r="DA138" s="3">
        <f>SUM(DA136:DA137)</f>
        <v>7</v>
      </c>
      <c r="DB138" s="3">
        <f>SUM(DB136:DB137)</f>
        <v>3</v>
      </c>
      <c r="DC138" s="3">
        <f>SUM(DC136:DC137)</f>
        <v>8</v>
      </c>
    </row>
    <row r="139" spans="1:107">
      <c r="A139" s="10" t="str">
        <f>A38</f>
        <v>Paiute Golf Resort - Wolf Course</v>
      </c>
    </row>
    <row r="140" spans="1:107">
      <c r="A140" s="104" t="s">
        <v>54</v>
      </c>
      <c r="F140" s="3">
        <f>SUM(F47:F55)</f>
        <v>49</v>
      </c>
      <c r="G140" s="3">
        <f>SUM(G47:G55)</f>
        <v>46</v>
      </c>
      <c r="H140" s="3">
        <f>SUM(H47:H55)</f>
        <v>49</v>
      </c>
      <c r="I140" s="3">
        <f>SUM(I47:I55)</f>
        <v>46</v>
      </c>
      <c r="L140" s="3">
        <f>COUNTIF(L38:L55,"=1")</f>
        <v>2</v>
      </c>
      <c r="M140" s="3">
        <f>COUNTIF(M38:M55,"=1")</f>
        <v>4</v>
      </c>
      <c r="N140" s="3">
        <f>COUNTIF(N38:N55,"=1")</f>
        <v>5</v>
      </c>
      <c r="O140" s="3">
        <f>COUNTIF(O38:O55,"=1")</f>
        <v>3</v>
      </c>
      <c r="Q140" s="3">
        <f>COUNTIF(Q38:Q55,"=1")</f>
        <v>1</v>
      </c>
      <c r="R140" s="3">
        <f>COUNTIF(R38:R55,"=1")</f>
        <v>1</v>
      </c>
      <c r="S140" s="3">
        <f>COUNTIF(S38:S55,"=1")</f>
        <v>0</v>
      </c>
      <c r="T140" s="3">
        <f>COUNTIF(T38:T55,"=1")</f>
        <v>1</v>
      </c>
      <c r="CP140" s="3">
        <f>SUM(CP38:CP46)</f>
        <v>18</v>
      </c>
      <c r="CQ140" s="3">
        <f>SUM(CQ38:CQ46)</f>
        <v>17</v>
      </c>
      <c r="CR140" s="3">
        <f>SUM(CR38:CR46)</f>
        <v>17</v>
      </c>
      <c r="CS140" s="3">
        <f>SUM(CS38:CS46)</f>
        <v>17</v>
      </c>
      <c r="CU140" s="3">
        <f>SUM(CU38:CU46)</f>
        <v>1</v>
      </c>
      <c r="CV140" s="3">
        <f>SUM(CV38:CV46)</f>
        <v>0</v>
      </c>
      <c r="CW140" s="3">
        <f>SUM(CW38:CW46)</f>
        <v>1</v>
      </c>
      <c r="CX140" s="3">
        <f>SUM(CX38:CX46)</f>
        <v>1</v>
      </c>
      <c r="CZ140" s="3">
        <f>SUM(CZ38:CZ46)</f>
        <v>3</v>
      </c>
      <c r="DA140" s="3">
        <f>SUM(DA38:DA46)</f>
        <v>4</v>
      </c>
      <c r="DB140" s="3">
        <f>SUM(DB38:DB46)</f>
        <v>2</v>
      </c>
      <c r="DC140" s="3">
        <f>SUM(DC38:DC46)</f>
        <v>4</v>
      </c>
    </row>
    <row r="141" spans="1:107">
      <c r="A141" s="11" t="s">
        <v>55</v>
      </c>
      <c r="F141" s="3">
        <f>SUM(F38:F46)</f>
        <v>54</v>
      </c>
      <c r="G141" s="3">
        <f>SUM(G38:G46)</f>
        <v>47</v>
      </c>
      <c r="H141" s="3">
        <f>SUM(H38:H46)</f>
        <v>49</v>
      </c>
      <c r="I141" s="3">
        <f>SUM(I38:I46)</f>
        <v>45</v>
      </c>
      <c r="CP141" s="3">
        <f>SUM(CP47:CP55)</f>
        <v>12</v>
      </c>
      <c r="CQ141" s="3">
        <f>SUM(CQ47:CQ55)</f>
        <v>19</v>
      </c>
      <c r="CR141" s="3">
        <f>SUM(CR47:CR55)</f>
        <v>15</v>
      </c>
      <c r="CS141" s="3">
        <f>SUM(CS47:CS55)</f>
        <v>17</v>
      </c>
      <c r="CU141" s="3">
        <f>SUM(CU47:CU55)</f>
        <v>0</v>
      </c>
      <c r="CV141" s="3">
        <f>SUM(CV47:CV55)</f>
        <v>4</v>
      </c>
      <c r="CW141" s="3">
        <f>SUM(CW47:CW55)</f>
        <v>0</v>
      </c>
      <c r="CX141" s="3">
        <f>SUM(CX47:CX55)</f>
        <v>3</v>
      </c>
      <c r="CZ141" s="3">
        <f>SUM(CZ47:CZ55)</f>
        <v>1</v>
      </c>
      <c r="DA141" s="3">
        <f>SUM(DA47:DA55)</f>
        <v>1</v>
      </c>
      <c r="DB141" s="3">
        <f>SUM(DB47:DB55)</f>
        <v>1</v>
      </c>
      <c r="DC141" s="3">
        <f>SUM(DC47:DC55)</f>
        <v>1</v>
      </c>
    </row>
    <row r="142" spans="1:107">
      <c r="A142" s="11" t="s">
        <v>56</v>
      </c>
      <c r="F142" s="3">
        <f>SUM(F140:F141)</f>
        <v>103</v>
      </c>
      <c r="G142" s="3">
        <f>SUM(G140:G141)</f>
        <v>93</v>
      </c>
      <c r="H142" s="3">
        <f>SUM(H140:H141)</f>
        <v>98</v>
      </c>
      <c r="I142" s="3">
        <f>SUM(I140:I141)</f>
        <v>91</v>
      </c>
      <c r="CP142" s="3">
        <f>SUM(CP140:CP141)</f>
        <v>30</v>
      </c>
      <c r="CQ142" s="3">
        <f>SUM(CQ140:CQ141)</f>
        <v>36</v>
      </c>
      <c r="CR142" s="3">
        <f>SUM(CR140:CR141)</f>
        <v>32</v>
      </c>
      <c r="CS142" s="3">
        <f>SUM(CS140:CS141)</f>
        <v>34</v>
      </c>
      <c r="CU142" s="3">
        <f>SUM(CU140:CU141)</f>
        <v>1</v>
      </c>
      <c r="CV142" s="3">
        <f>SUM(CV140:CV141)</f>
        <v>4</v>
      </c>
      <c r="CW142" s="3">
        <f>SUM(CW140:CW141)</f>
        <v>1</v>
      </c>
      <c r="CX142" s="3">
        <f>SUM(CX140:CX141)</f>
        <v>4</v>
      </c>
      <c r="CZ142" s="3">
        <f>SUM(CZ140:CZ141)</f>
        <v>4</v>
      </c>
      <c r="DA142" s="3">
        <f>SUM(DA140:DA141)</f>
        <v>5</v>
      </c>
      <c r="DB142" s="3">
        <f>SUM(DB140:DB141)</f>
        <v>3</v>
      </c>
      <c r="DC142" s="3">
        <f>SUM(DC140:DC141)</f>
        <v>5</v>
      </c>
    </row>
    <row r="143" spans="1:107">
      <c r="A143" s="10" t="str">
        <f>A56</f>
        <v>Paiute Golf Resort - Snow Mountain</v>
      </c>
    </row>
    <row r="144" spans="1:107">
      <c r="A144" s="104" t="s">
        <v>54</v>
      </c>
      <c r="F144" s="3">
        <f>SUM(F56:F64)</f>
        <v>48</v>
      </c>
      <c r="G144" s="3">
        <f t="shared" ref="G144:I144" si="375">SUM(G56:G64)</f>
        <v>43</v>
      </c>
      <c r="H144" s="3">
        <f t="shared" si="375"/>
        <v>43</v>
      </c>
      <c r="I144" s="3">
        <f t="shared" si="375"/>
        <v>45</v>
      </c>
      <c r="L144" s="3">
        <f>COUNTIF(L56:L73,"=1")</f>
        <v>3</v>
      </c>
      <c r="M144" s="3">
        <f>COUNTIF(M56:M73,"=1")</f>
        <v>5</v>
      </c>
      <c r="N144" s="3">
        <f>COUNTIF(N56:N73,"=1")</f>
        <v>4</v>
      </c>
      <c r="O144" s="3">
        <f>COUNTIF(O56:O73,"=1")</f>
        <v>7</v>
      </c>
      <c r="Q144" s="3">
        <f>COUNTIF(Q56:Q73,"=1")</f>
        <v>1</v>
      </c>
      <c r="R144" s="3">
        <f>COUNTIF(R56:R73,"=1")</f>
        <v>1</v>
      </c>
      <c r="S144" s="3">
        <f>COUNTIF(S56:S73,"=1")</f>
        <v>1</v>
      </c>
      <c r="T144" s="3">
        <f>COUNTIF(T56:T73,"=1")</f>
        <v>0</v>
      </c>
      <c r="CP144" s="3">
        <f>SUM(CP56:CP64)</f>
        <v>19</v>
      </c>
      <c r="CQ144" s="3">
        <f>SUM(CQ56:CQ64)</f>
        <v>17</v>
      </c>
      <c r="CR144" s="3">
        <f>SUM(CR56:CR64)</f>
        <v>15</v>
      </c>
      <c r="CS144" s="3">
        <f>SUM(CS56:CS64)</f>
        <v>19</v>
      </c>
      <c r="CU144" s="3">
        <f>SUM(CU56:CU64)</f>
        <v>1</v>
      </c>
      <c r="CV144" s="3">
        <f>SUM(CV56:CV64)</f>
        <v>3</v>
      </c>
      <c r="CW144" s="3">
        <f>SUM(CW56:CW64)</f>
        <v>3</v>
      </c>
      <c r="CX144" s="3">
        <f>SUM(CX56:CX64)</f>
        <v>4</v>
      </c>
      <c r="CZ144" s="3">
        <f>SUM(CZ56:CZ64)</f>
        <v>1</v>
      </c>
      <c r="DA144" s="3">
        <f>SUM(DA56:DA64)</f>
        <v>5</v>
      </c>
      <c r="DB144" s="3">
        <f>SUM(DB56:DB64)</f>
        <v>3</v>
      </c>
      <c r="DC144" s="3">
        <f>SUM(DC56:DC64)</f>
        <v>6</v>
      </c>
    </row>
    <row r="145" spans="1:107">
      <c r="A145" s="11" t="s">
        <v>55</v>
      </c>
      <c r="F145" s="3">
        <f>SUM(F65:F73)</f>
        <v>47</v>
      </c>
      <c r="G145" s="3">
        <f t="shared" ref="G145:I145" si="376">SUM(G65:G73)</f>
        <v>49</v>
      </c>
      <c r="H145" s="3">
        <f t="shared" si="376"/>
        <v>45</v>
      </c>
      <c r="I145" s="3">
        <f t="shared" si="376"/>
        <v>42</v>
      </c>
      <c r="CP145" s="3">
        <f>SUM(CP65:CP73)</f>
        <v>16</v>
      </c>
      <c r="CQ145" s="3">
        <f>SUM(CQ65:CQ73)</f>
        <v>18</v>
      </c>
      <c r="CR145" s="3">
        <f>SUM(CR65:CR73)</f>
        <v>15</v>
      </c>
      <c r="CS145" s="3">
        <f>SUM(CS65:CS73)</f>
        <v>15</v>
      </c>
      <c r="CU145" s="3">
        <f>SUM(CU65:CU73)</f>
        <v>2</v>
      </c>
      <c r="CV145" s="3">
        <f>SUM(CV65:CV73)</f>
        <v>0</v>
      </c>
      <c r="CW145" s="3">
        <f>SUM(CW65:CW73)</f>
        <v>2</v>
      </c>
      <c r="CX145" s="3">
        <f>SUM(CX65:CX73)</f>
        <v>2</v>
      </c>
      <c r="CZ145" s="3">
        <f>SUM(CZ65:CZ73)</f>
        <v>5</v>
      </c>
      <c r="DA145" s="3">
        <f>SUM(DA65:DA73)</f>
        <v>2</v>
      </c>
      <c r="DB145" s="3">
        <f>SUM(DB65:DB73)</f>
        <v>6</v>
      </c>
      <c r="DC145" s="3">
        <f>SUM(DC65:DC73)</f>
        <v>3</v>
      </c>
    </row>
    <row r="146" spans="1:107">
      <c r="A146" s="11" t="s">
        <v>56</v>
      </c>
      <c r="F146" s="3">
        <f>SUM(F144:F145)</f>
        <v>95</v>
      </c>
      <c r="G146" s="3">
        <f>SUM(G144:G145)</f>
        <v>92</v>
      </c>
      <c r="H146" s="3">
        <f>SUM(H144:H145)</f>
        <v>88</v>
      </c>
      <c r="I146" s="3">
        <f>SUM(I144:I145)</f>
        <v>87</v>
      </c>
      <c r="CP146" s="3">
        <f>SUM(CP144:CP145)</f>
        <v>35</v>
      </c>
      <c r="CQ146" s="3">
        <f>SUM(CQ144:CQ145)</f>
        <v>35</v>
      </c>
      <c r="CR146" s="3">
        <f>SUM(CR144:CR145)</f>
        <v>30</v>
      </c>
      <c r="CS146" s="3">
        <f>SUM(CS144:CS145)</f>
        <v>34</v>
      </c>
      <c r="CU146" s="3">
        <f>SUM(CU144:CU145)</f>
        <v>3</v>
      </c>
      <c r="CV146" s="3">
        <f>SUM(CV144:CV145)</f>
        <v>3</v>
      </c>
      <c r="CW146" s="3">
        <f>SUM(CW144:CW145)</f>
        <v>5</v>
      </c>
      <c r="CX146" s="3">
        <f>SUM(CX144:CX145)</f>
        <v>6</v>
      </c>
      <c r="CZ146" s="3">
        <f>SUM(CZ144:CZ145)</f>
        <v>6</v>
      </c>
      <c r="DA146" s="3">
        <f>SUM(DA144:DA145)</f>
        <v>7</v>
      </c>
      <c r="DB146" s="3">
        <f>SUM(DB144:DB145)</f>
        <v>9</v>
      </c>
      <c r="DC146" s="3">
        <f>SUM(DC144:DC145)</f>
        <v>9</v>
      </c>
    </row>
    <row r="147" spans="1:107">
      <c r="A147" s="10" t="str">
        <f>A74</f>
        <v>Wolf Creek</v>
      </c>
    </row>
    <row r="148" spans="1:107">
      <c r="A148" s="104" t="s">
        <v>54</v>
      </c>
      <c r="F148" s="3">
        <f>SUM(F74:F82)</f>
        <v>53</v>
      </c>
      <c r="G148" s="3">
        <f t="shared" ref="G148:I148" si="377">SUM(G74:G82)</f>
        <v>55</v>
      </c>
      <c r="H148" s="3">
        <f t="shared" si="377"/>
        <v>47</v>
      </c>
      <c r="I148" s="3">
        <f t="shared" si="377"/>
        <v>48</v>
      </c>
      <c r="L148" s="3">
        <f>COUNTIF(L74:L91,"=1")</f>
        <v>0</v>
      </c>
      <c r="M148" s="3">
        <f>COUNTIF(M74:M91,"=1")</f>
        <v>5</v>
      </c>
      <c r="N148" s="3">
        <f>COUNTIF(N74:N91,"=1")</f>
        <v>4</v>
      </c>
      <c r="O148" s="3">
        <f>COUNTIF(O74:O91,"=1")</f>
        <v>4</v>
      </c>
      <c r="Q148" s="3">
        <f>COUNTIF(Q74:Q91,"=1")</f>
        <v>1</v>
      </c>
      <c r="R148" s="3">
        <f>COUNTIF(R74:R91,"=1")</f>
        <v>1</v>
      </c>
      <c r="S148" s="3">
        <f>COUNTIF(S74:S91,"=1")</f>
        <v>0</v>
      </c>
      <c r="T148" s="3">
        <f>COUNTIF(T74:T91,"=1")</f>
        <v>0</v>
      </c>
      <c r="CP148" s="3">
        <f>SUM(CP74:CP82)</f>
        <v>18</v>
      </c>
      <c r="CQ148" s="3">
        <f>SUM(CQ74:CQ82)</f>
        <v>18</v>
      </c>
      <c r="CR148" s="3">
        <f>SUM(CR74:CR82)</f>
        <v>17</v>
      </c>
      <c r="CS148" s="3">
        <f>SUM(CS74:CS82)</f>
        <v>16</v>
      </c>
      <c r="CU148" s="3">
        <f>SUM(CU74:CU82)</f>
        <v>1</v>
      </c>
      <c r="CV148" s="3">
        <f>SUM(CV74:CV82)</f>
        <v>2</v>
      </c>
      <c r="CW148" s="3">
        <f>SUM(CW74:CW82)</f>
        <v>2</v>
      </c>
      <c r="CX148" s="3">
        <f>SUM(CX74:CX82)</f>
        <v>1</v>
      </c>
      <c r="CZ148" s="3">
        <f>SUM(CZ74:CZ82)</f>
        <v>2</v>
      </c>
      <c r="DA148" s="3">
        <f>SUM(DA74:DA82)</f>
        <v>3</v>
      </c>
      <c r="DB148" s="3">
        <f>SUM(DB74:DB82)</f>
        <v>2</v>
      </c>
      <c r="DC148" s="3">
        <f>SUM(DC74:DC82)</f>
        <v>1</v>
      </c>
    </row>
    <row r="149" spans="1:107">
      <c r="A149" s="11" t="s">
        <v>55</v>
      </c>
      <c r="F149" s="83">
        <f>SUM(F83:F91)</f>
        <v>47</v>
      </c>
      <c r="G149" s="83">
        <f t="shared" ref="G149:I149" si="378">SUM(G83:G91)</f>
        <v>44</v>
      </c>
      <c r="H149" s="83">
        <f t="shared" si="378"/>
        <v>49</v>
      </c>
      <c r="I149" s="83">
        <f t="shared" si="378"/>
        <v>53</v>
      </c>
      <c r="CP149" s="3">
        <f>SUM(CP83:CP91)</f>
        <v>15</v>
      </c>
      <c r="CQ149" s="3">
        <f>SUM(CQ83:CQ91)</f>
        <v>17</v>
      </c>
      <c r="CR149" s="3">
        <f>SUM(CR83:CR91)</f>
        <v>15</v>
      </c>
      <c r="CS149" s="3">
        <f>SUM(CS83:CS91)</f>
        <v>17</v>
      </c>
      <c r="CU149" s="3">
        <f>SUM(CU83:CU91)</f>
        <v>0</v>
      </c>
      <c r="CV149" s="3">
        <f>SUM(CV83:CV91)</f>
        <v>5</v>
      </c>
      <c r="CW149" s="3">
        <f>SUM(CW83:CW91)</f>
        <v>1</v>
      </c>
      <c r="CX149" s="3">
        <f>SUM(CX83:CX91)</f>
        <v>1</v>
      </c>
      <c r="CZ149" s="3">
        <f>SUM(CZ83:CZ91)</f>
        <v>4</v>
      </c>
      <c r="DA149" s="3">
        <f>SUM(DA83:DA91)</f>
        <v>3</v>
      </c>
      <c r="DB149" s="3">
        <f>SUM(DB83:DB91)</f>
        <v>1</v>
      </c>
      <c r="DC149" s="3">
        <f>SUM(DC83:DC91)</f>
        <v>3</v>
      </c>
    </row>
    <row r="150" spans="1:107">
      <c r="A150" s="11" t="s">
        <v>56</v>
      </c>
      <c r="F150" s="83">
        <f>SUM(F148:F149)</f>
        <v>100</v>
      </c>
      <c r="G150" s="83">
        <f>SUM(G148:G149)</f>
        <v>99</v>
      </c>
      <c r="H150" s="83">
        <f>SUM(H148:H149)</f>
        <v>96</v>
      </c>
      <c r="I150" s="83">
        <f>SUM(I148:I149)</f>
        <v>101</v>
      </c>
      <c r="CP150" s="3">
        <f>SUM(CP148:CP149)</f>
        <v>33</v>
      </c>
      <c r="CQ150" s="3">
        <f>SUM(CQ148:CQ149)</f>
        <v>35</v>
      </c>
      <c r="CR150" s="3">
        <f>SUM(CR148:CR149)</f>
        <v>32</v>
      </c>
      <c r="CS150" s="3">
        <f>SUM(CS148:CS149)</f>
        <v>33</v>
      </c>
      <c r="CU150" s="3">
        <f>SUM(CU148:CU149)</f>
        <v>1</v>
      </c>
      <c r="CV150" s="3">
        <f>SUM(CV148:CV149)</f>
        <v>7</v>
      </c>
      <c r="CW150" s="3">
        <f>SUM(CW148:CW149)</f>
        <v>3</v>
      </c>
      <c r="CX150" s="3">
        <f>SUM(CX148:CX149)</f>
        <v>2</v>
      </c>
      <c r="CZ150" s="3">
        <f>SUM(CZ148:CZ149)</f>
        <v>6</v>
      </c>
      <c r="DA150" s="3">
        <f>SUM(DA148:DA149)</f>
        <v>6</v>
      </c>
      <c r="DB150" s="3">
        <f>SUM(DB148:DB149)</f>
        <v>3</v>
      </c>
      <c r="DC150" s="3">
        <f>SUM(DC148:DC149)</f>
        <v>4</v>
      </c>
    </row>
    <row r="151" spans="1:107">
      <c r="A151" s="10" t="str">
        <f>A92</f>
        <v>Coyote Springs (AM)</v>
      </c>
      <c r="F151" s="83"/>
      <c r="G151" s="83"/>
      <c r="H151" s="83"/>
      <c r="I151" s="83"/>
    </row>
    <row r="152" spans="1:107">
      <c r="A152" s="104" t="s">
        <v>54</v>
      </c>
      <c r="F152" s="83">
        <f>SUM(F92:F100)</f>
        <v>48</v>
      </c>
      <c r="G152" s="83">
        <f t="shared" ref="G152:I152" si="379">SUM(G92:G100)</f>
        <v>47</v>
      </c>
      <c r="H152" s="83">
        <f t="shared" si="379"/>
        <v>42</v>
      </c>
      <c r="I152" s="83">
        <f t="shared" si="379"/>
        <v>45</v>
      </c>
      <c r="L152" s="3">
        <f>COUNTIF(L92:L109,"=1")</f>
        <v>2</v>
      </c>
      <c r="M152" s="3">
        <f>COUNTIF(M92:M109,"=1")</f>
        <v>2</v>
      </c>
      <c r="N152" s="3">
        <f>COUNTIF(N92:N109,"=1")</f>
        <v>5</v>
      </c>
      <c r="O152" s="3">
        <f>COUNTIF(O92:O109,"=1")</f>
        <v>3</v>
      </c>
      <c r="Q152" s="3">
        <f>COUNTIF(Q92:Q109,"=1")</f>
        <v>0</v>
      </c>
      <c r="R152" s="3">
        <f>COUNTIF(R92:R109,"=1")</f>
        <v>0</v>
      </c>
      <c r="S152" s="3">
        <f>COUNTIF(S92:S109,"=1")</f>
        <v>1</v>
      </c>
      <c r="T152" s="3">
        <f>COUNTIF(T92:T109,"=1")</f>
        <v>1</v>
      </c>
      <c r="CP152" s="3">
        <f>SUM(CP92:CP100)</f>
        <v>21</v>
      </c>
      <c r="CQ152" s="3">
        <f>SUM(CQ92:CQ100)</f>
        <v>19</v>
      </c>
      <c r="CR152" s="3">
        <f>SUM(CR92:CR100)</f>
        <v>15</v>
      </c>
      <c r="CS152" s="3">
        <f>SUM(CS92:CS100)</f>
        <v>14</v>
      </c>
      <c r="CU152" s="3">
        <f>SUM(CU92:CU100)</f>
        <v>3</v>
      </c>
      <c r="CV152" s="3">
        <f>SUM(CV92:CV100)</f>
        <v>2</v>
      </c>
      <c r="CW152" s="3">
        <f>SUM(CW92:CW100)</f>
        <v>2</v>
      </c>
      <c r="CX152" s="3">
        <f>SUM(CX92:CX100)</f>
        <v>1</v>
      </c>
      <c r="CZ152" s="3">
        <f>SUM(CZ92:CZ100)</f>
        <v>5</v>
      </c>
      <c r="DA152" s="3">
        <f>SUM(DA92:DA100)</f>
        <v>6</v>
      </c>
      <c r="DB152" s="3">
        <f>SUM(DB92:DB100)</f>
        <v>2</v>
      </c>
      <c r="DC152" s="3">
        <f>SUM(DC92:DC100)</f>
        <v>5</v>
      </c>
    </row>
    <row r="153" spans="1:107" s="74" customFormat="1">
      <c r="A153" s="11" t="s">
        <v>55</v>
      </c>
      <c r="F153" s="83">
        <f>SUM(F101:F109)</f>
        <v>56</v>
      </c>
      <c r="G153" s="83">
        <f t="shared" ref="G153:I153" si="380">SUM(G101:G109)</f>
        <v>52</v>
      </c>
      <c r="H153" s="83">
        <f t="shared" si="380"/>
        <v>49</v>
      </c>
      <c r="I153" s="83">
        <f t="shared" si="380"/>
        <v>54</v>
      </c>
      <c r="CP153" s="83">
        <f>SUM(CP101:CP109)</f>
        <v>19</v>
      </c>
      <c r="CQ153" s="83">
        <f>SUM(CQ101:CQ109)</f>
        <v>21</v>
      </c>
      <c r="CR153" s="83">
        <f>SUM(CR101:CR109)</f>
        <v>18</v>
      </c>
      <c r="CS153" s="83">
        <f>SUM(CS101:CS109)</f>
        <v>14</v>
      </c>
      <c r="CU153" s="83">
        <f>SUM(CU101:CU109)</f>
        <v>0</v>
      </c>
      <c r="CV153" s="83">
        <f>SUM(CV101:CV109)</f>
        <v>2</v>
      </c>
      <c r="CW153" s="83">
        <f>SUM(CW101:CW109)</f>
        <v>2</v>
      </c>
      <c r="CX153" s="83">
        <f>SUM(CX101:CX109)</f>
        <v>0</v>
      </c>
      <c r="CZ153" s="83">
        <f>SUM(CZ101:CZ109)</f>
        <v>2</v>
      </c>
      <c r="DA153" s="83">
        <f>SUM(DA101:DA109)</f>
        <v>1</v>
      </c>
      <c r="DB153" s="83">
        <f>SUM(DB101:DB109)</f>
        <v>3</v>
      </c>
      <c r="DC153" s="83">
        <f>SUM(DC101:DC109)</f>
        <v>1</v>
      </c>
    </row>
    <row r="154" spans="1:107" s="74" customFormat="1">
      <c r="A154" s="11" t="s">
        <v>56</v>
      </c>
      <c r="F154" s="83">
        <f>SUM(F152:F153)</f>
        <v>104</v>
      </c>
      <c r="G154" s="83">
        <f>SUM(G152:G153)</f>
        <v>99</v>
      </c>
      <c r="H154" s="83">
        <f>SUM(H152:H153)</f>
        <v>91</v>
      </c>
      <c r="I154" s="83">
        <f>SUM(I152:I153)</f>
        <v>99</v>
      </c>
      <c r="CP154" s="83">
        <f>SUM(CP152:CP153)</f>
        <v>40</v>
      </c>
      <c r="CQ154" s="83">
        <f>SUM(CQ152:CQ153)</f>
        <v>40</v>
      </c>
      <c r="CR154" s="83">
        <f>SUM(CR152:CR153)</f>
        <v>33</v>
      </c>
      <c r="CS154" s="83">
        <f>SUM(CS152:CS153)</f>
        <v>28</v>
      </c>
      <c r="CU154" s="83">
        <f>SUM(CU152:CU153)</f>
        <v>3</v>
      </c>
      <c r="CV154" s="83">
        <f>SUM(CV152:CV153)</f>
        <v>4</v>
      </c>
      <c r="CW154" s="83">
        <f>SUM(CW152:CW153)</f>
        <v>4</v>
      </c>
      <c r="CX154" s="83">
        <f>SUM(CX152:CX153)</f>
        <v>1</v>
      </c>
      <c r="CZ154" s="83">
        <f>SUM(CZ152:CZ153)</f>
        <v>7</v>
      </c>
      <c r="DA154" s="83">
        <f>SUM(DA152:DA153)</f>
        <v>7</v>
      </c>
      <c r="DB154" s="83">
        <f>SUM(DB152:DB153)</f>
        <v>5</v>
      </c>
      <c r="DC154" s="83">
        <f>SUM(DC152:DC153)</f>
        <v>6</v>
      </c>
    </row>
    <row r="155" spans="1:107">
      <c r="A155" s="10" t="str">
        <f>A110</f>
        <v>Coyote Springs (PM)</v>
      </c>
    </row>
    <row r="156" spans="1:107">
      <c r="A156" s="104" t="s">
        <v>54</v>
      </c>
      <c r="F156" s="3">
        <f>SUM(F110:F118)</f>
        <v>53</v>
      </c>
      <c r="G156" s="3">
        <f t="shared" ref="G156:I156" si="381">SUM(G110:G118)</f>
        <v>44</v>
      </c>
      <c r="H156" s="3">
        <f t="shared" si="381"/>
        <v>41</v>
      </c>
      <c r="I156" s="3">
        <f t="shared" si="381"/>
        <v>48</v>
      </c>
      <c r="L156" s="3">
        <f>COUNTIF(L110:L127,"=1")</f>
        <v>3</v>
      </c>
      <c r="M156" s="3">
        <f>COUNTIF(M110:M127,"=1")</f>
        <v>6</v>
      </c>
      <c r="N156" s="3">
        <f>COUNTIF(N110:N127,"=1")</f>
        <v>6</v>
      </c>
      <c r="O156" s="3">
        <f>COUNTIF(O110:O127,"=1")</f>
        <v>3</v>
      </c>
      <c r="Q156" s="3">
        <f>COUNTIF(Q110:Q127,"=1")</f>
        <v>0</v>
      </c>
      <c r="R156" s="3">
        <f>COUNTIF(R110:R127,"=1")</f>
        <v>0</v>
      </c>
      <c r="S156" s="3">
        <f>COUNTIF(S110:S127,"=1")</f>
        <v>0</v>
      </c>
      <c r="T156" s="3">
        <f>COUNTIF(T110:T127,"=1")</f>
        <v>0</v>
      </c>
      <c r="CP156" s="3">
        <f>SUM(CP110:CP118)</f>
        <v>19</v>
      </c>
      <c r="CQ156" s="3">
        <f>SUM(CQ110:CQ118)</f>
        <v>17</v>
      </c>
      <c r="CR156" s="3">
        <f>SUM(CR110:CR118)</f>
        <v>17</v>
      </c>
      <c r="CS156" s="3">
        <f>SUM(CS110:CS118)</f>
        <v>15</v>
      </c>
      <c r="CU156" s="3">
        <f>SUM(CU110:CU118)</f>
        <v>2</v>
      </c>
      <c r="CV156" s="3">
        <f>SUM(CV110:CV118)</f>
        <v>3</v>
      </c>
      <c r="CW156" s="3">
        <f>SUM(CW110:CW118)</f>
        <v>4</v>
      </c>
      <c r="CX156" s="3">
        <f>SUM(CX110:CX118)</f>
        <v>2</v>
      </c>
      <c r="CZ156" s="3">
        <f>SUM(CZ110:CZ118)</f>
        <v>5</v>
      </c>
      <c r="DA156" s="3">
        <f>SUM(DA110:DA118)</f>
        <v>5</v>
      </c>
      <c r="DB156" s="3">
        <f>SUM(DB110:DB118)</f>
        <v>7</v>
      </c>
      <c r="DC156" s="3">
        <f>SUM(DC110:DC118)</f>
        <v>4</v>
      </c>
    </row>
    <row r="157" spans="1:107">
      <c r="A157" s="11" t="s">
        <v>55</v>
      </c>
      <c r="F157" s="3">
        <f>SUM(F119:F127)</f>
        <v>49</v>
      </c>
      <c r="G157" s="3">
        <f t="shared" ref="G157:I157" si="382">SUM(G119:G127)</f>
        <v>44</v>
      </c>
      <c r="H157" s="3">
        <f t="shared" si="382"/>
        <v>49</v>
      </c>
      <c r="I157" s="3">
        <f t="shared" si="382"/>
        <v>47</v>
      </c>
      <c r="CP157" s="3">
        <f>SUM(CP119:CP127)</f>
        <v>16</v>
      </c>
      <c r="CQ157" s="3">
        <f>SUM(CQ119:CQ127)</f>
        <v>17</v>
      </c>
      <c r="CR157" s="3">
        <f>SUM(CR119:CR127)</f>
        <v>18</v>
      </c>
      <c r="CS157" s="3">
        <f>SUM(CS119:CS127)</f>
        <v>17</v>
      </c>
      <c r="CU157" s="3">
        <f>SUM(CU119:CU127)</f>
        <v>1</v>
      </c>
      <c r="CV157" s="3">
        <f>SUM(CV119:CV127)</f>
        <v>2</v>
      </c>
      <c r="CW157" s="3">
        <f>SUM(CW119:CW127)</f>
        <v>1</v>
      </c>
      <c r="CX157" s="3">
        <f>SUM(CX119:CX127)</f>
        <v>0</v>
      </c>
      <c r="CZ157" s="3">
        <f>SUM(CZ119:CZ127)</f>
        <v>3</v>
      </c>
      <c r="DA157" s="3">
        <f>SUM(DA119:DA127)</f>
        <v>4</v>
      </c>
      <c r="DB157" s="3">
        <f>SUM(DB119:DB127)</f>
        <v>3</v>
      </c>
      <c r="DC157" s="3">
        <f>SUM(DC119:DC127)</f>
        <v>1</v>
      </c>
    </row>
    <row r="158" spans="1:107">
      <c r="A158" s="11" t="s">
        <v>56</v>
      </c>
      <c r="F158" s="3">
        <f>SUM(F156:F157)</f>
        <v>102</v>
      </c>
      <c r="G158" s="3">
        <f>SUM(G156:G157)</f>
        <v>88</v>
      </c>
      <c r="H158" s="3">
        <f>SUM(H156:H157)</f>
        <v>90</v>
      </c>
      <c r="I158" s="3">
        <f>SUM(I156:I157)</f>
        <v>95</v>
      </c>
      <c r="CP158" s="3">
        <f>SUM(CP156:CP157)</f>
        <v>35</v>
      </c>
      <c r="CQ158" s="3">
        <f>SUM(CQ156:CQ157)</f>
        <v>34</v>
      </c>
      <c r="CR158" s="3">
        <f>SUM(CR156:CR157)</f>
        <v>35</v>
      </c>
      <c r="CS158" s="3">
        <f>SUM(CS156:CS157)</f>
        <v>32</v>
      </c>
      <c r="CU158" s="3">
        <f>SUM(CU156:CU157)</f>
        <v>3</v>
      </c>
      <c r="CV158" s="3">
        <f>SUM(CV156:CV157)</f>
        <v>5</v>
      </c>
      <c r="CW158" s="3">
        <f>SUM(CW156:CW157)</f>
        <v>5</v>
      </c>
      <c r="CX158" s="3">
        <f>SUM(CX156:CX157)</f>
        <v>2</v>
      </c>
      <c r="CZ158" s="3">
        <f>SUM(CZ156:CZ157)</f>
        <v>8</v>
      </c>
      <c r="DA158" s="3">
        <f>SUM(DA156:DA157)</f>
        <v>9</v>
      </c>
      <c r="DB158" s="3">
        <f>SUM(DB156:DB157)</f>
        <v>10</v>
      </c>
      <c r="DC158" s="3">
        <f>SUM(DC156:DC157)</f>
        <v>5</v>
      </c>
    </row>
    <row r="159" spans="1:107">
      <c r="A159" s="11"/>
      <c r="L159" s="3">
        <f>SUM(L132:L158)</f>
        <v>18</v>
      </c>
      <c r="M159" s="3">
        <f>SUM(M132:M158)</f>
        <v>28</v>
      </c>
      <c r="N159" s="3">
        <f>SUM(N132:N158)</f>
        <v>34</v>
      </c>
      <c r="O159" s="3">
        <f>SUM(O132:O158)</f>
        <v>30</v>
      </c>
      <c r="Q159" s="3">
        <f>SUM(Q132:Q158)</f>
        <v>3</v>
      </c>
      <c r="R159" s="3">
        <f>SUM(R132:R158)</f>
        <v>5</v>
      </c>
      <c r="S159" s="3">
        <f>SUM(S132:S158)</f>
        <v>3</v>
      </c>
      <c r="T159" s="3">
        <f>SUM(T132:T158)</f>
        <v>3</v>
      </c>
    </row>
    <row r="161" spans="1:9">
      <c r="A161" s="10" t="s">
        <v>83</v>
      </c>
    </row>
    <row r="162" spans="1:9">
      <c r="A162" s="3" t="s">
        <v>82</v>
      </c>
      <c r="F162" s="12">
        <f t="shared" ref="F162:I164" si="383">AVERAGE(F132,F136,F140,F144,F148,F152,F156)</f>
        <v>51.571428571428569</v>
      </c>
      <c r="G162" s="12">
        <f t="shared" si="383"/>
        <v>46.571428571428569</v>
      </c>
      <c r="H162" s="12">
        <f t="shared" si="383"/>
        <v>45.285714285714285</v>
      </c>
      <c r="I162" s="12">
        <f t="shared" si="383"/>
        <v>45.714285714285715</v>
      </c>
    </row>
    <row r="163" spans="1:9">
      <c r="A163" s="3" t="s">
        <v>264</v>
      </c>
      <c r="F163" s="12">
        <f t="shared" si="383"/>
        <v>49.142857142857146</v>
      </c>
      <c r="G163" s="12">
        <f t="shared" si="383"/>
        <v>47.142857142857146</v>
      </c>
      <c r="H163" s="12">
        <f t="shared" si="383"/>
        <v>48.285714285714285</v>
      </c>
      <c r="I163" s="12">
        <f t="shared" si="383"/>
        <v>50</v>
      </c>
    </row>
    <row r="164" spans="1:9">
      <c r="A164" s="3" t="s">
        <v>265</v>
      </c>
      <c r="F164" s="12">
        <f t="shared" si="383"/>
        <v>100.71428571428571</v>
      </c>
      <c r="G164" s="12">
        <f t="shared" si="383"/>
        <v>93.714285714285708</v>
      </c>
      <c r="H164" s="12">
        <f t="shared" si="383"/>
        <v>93.571428571428569</v>
      </c>
      <c r="I164" s="12">
        <f t="shared" si="383"/>
        <v>95.714285714285708</v>
      </c>
    </row>
    <row r="167" spans="1:9">
      <c r="A167" s="3" t="s">
        <v>87</v>
      </c>
    </row>
    <row r="168" spans="1:9">
      <c r="A168" s="3">
        <v>1</v>
      </c>
      <c r="D168" s="12">
        <f t="shared" ref="D168:D185" si="384">AVERAGE(D2,D20,D38,D56,D74,D92,D110)</f>
        <v>4.1428571428571432</v>
      </c>
      <c r="E168" s="12"/>
      <c r="F168" s="12">
        <f t="shared" ref="F168:I185" si="385">AVERAGE(F2,F20,F38,F56,F74,F92,F110)</f>
        <v>5.5714285714285712</v>
      </c>
      <c r="G168" s="12">
        <f t="shared" si="385"/>
        <v>5.1428571428571432</v>
      </c>
      <c r="H168" s="12">
        <f t="shared" si="385"/>
        <v>5.8571428571428568</v>
      </c>
      <c r="I168" s="12">
        <f t="shared" si="385"/>
        <v>5.2857142857142856</v>
      </c>
    </row>
    <row r="169" spans="1:9">
      <c r="A169" s="3">
        <v>2</v>
      </c>
      <c r="D169" s="12">
        <f t="shared" si="384"/>
        <v>4.2857142857142856</v>
      </c>
      <c r="E169" s="12"/>
      <c r="F169" s="12">
        <f t="shared" si="385"/>
        <v>5.8571428571428568</v>
      </c>
      <c r="G169" s="12">
        <f t="shared" si="385"/>
        <v>5</v>
      </c>
      <c r="H169" s="12">
        <f t="shared" si="385"/>
        <v>4.7142857142857144</v>
      </c>
      <c r="I169" s="12">
        <f t="shared" si="385"/>
        <v>5.5714285714285712</v>
      </c>
    </row>
    <row r="170" spans="1:9">
      <c r="A170" s="3">
        <v>3</v>
      </c>
      <c r="D170" s="12">
        <f t="shared" si="384"/>
        <v>3.8571428571428572</v>
      </c>
      <c r="E170" s="12"/>
      <c r="F170" s="12">
        <f t="shared" si="385"/>
        <v>6.2857142857142856</v>
      </c>
      <c r="G170" s="12">
        <f t="shared" si="385"/>
        <v>5.4285714285714288</v>
      </c>
      <c r="H170" s="12">
        <f t="shared" si="385"/>
        <v>5.2857142857142856</v>
      </c>
      <c r="I170" s="12">
        <f t="shared" si="385"/>
        <v>5</v>
      </c>
    </row>
    <row r="171" spans="1:9">
      <c r="A171" s="3">
        <v>4</v>
      </c>
      <c r="D171" s="12">
        <f t="shared" si="384"/>
        <v>3.5714285714285716</v>
      </c>
      <c r="E171" s="12"/>
      <c r="F171" s="12">
        <f t="shared" si="385"/>
        <v>5</v>
      </c>
      <c r="G171" s="12">
        <f t="shared" si="385"/>
        <v>4.7142857142857144</v>
      </c>
      <c r="H171" s="12">
        <f t="shared" si="385"/>
        <v>4</v>
      </c>
      <c r="I171" s="12">
        <f t="shared" si="385"/>
        <v>6.4285714285714288</v>
      </c>
    </row>
    <row r="172" spans="1:9">
      <c r="A172" s="3">
        <v>5</v>
      </c>
      <c r="D172" s="12">
        <f t="shared" si="384"/>
        <v>4.7142857142857144</v>
      </c>
      <c r="E172" s="12"/>
      <c r="F172" s="12">
        <f t="shared" si="385"/>
        <v>5.8571428571428568</v>
      </c>
      <c r="G172" s="12">
        <f t="shared" si="385"/>
        <v>6.2857142857142856</v>
      </c>
      <c r="H172" s="12">
        <f t="shared" si="385"/>
        <v>6.4285714285714288</v>
      </c>
      <c r="I172" s="12">
        <f t="shared" si="385"/>
        <v>6.1428571428571432</v>
      </c>
    </row>
    <row r="173" spans="1:9">
      <c r="A173" s="3">
        <v>6</v>
      </c>
      <c r="D173" s="12">
        <f t="shared" si="384"/>
        <v>4.2857142857142856</v>
      </c>
      <c r="E173" s="12"/>
      <c r="F173" s="12">
        <f t="shared" si="385"/>
        <v>5.4285714285714288</v>
      </c>
      <c r="G173" s="12">
        <f t="shared" si="385"/>
        <v>5.2857142857142856</v>
      </c>
      <c r="H173" s="12">
        <f t="shared" si="385"/>
        <v>5.8571428571428568</v>
      </c>
      <c r="I173" s="12">
        <f t="shared" si="385"/>
        <v>5.4285714285714288</v>
      </c>
    </row>
    <row r="174" spans="1:9">
      <c r="A174" s="3">
        <v>7</v>
      </c>
      <c r="D174" s="12">
        <f t="shared" si="384"/>
        <v>3.8571428571428572</v>
      </c>
      <c r="E174" s="12"/>
      <c r="F174" s="12">
        <f t="shared" si="385"/>
        <v>5.2857142857142856</v>
      </c>
      <c r="G174" s="12">
        <f t="shared" si="385"/>
        <v>4.7142857142857144</v>
      </c>
      <c r="H174" s="12">
        <f t="shared" si="385"/>
        <v>4.2857142857142856</v>
      </c>
      <c r="I174" s="12">
        <f t="shared" si="385"/>
        <v>5.1428571428571432</v>
      </c>
    </row>
    <row r="175" spans="1:9">
      <c r="A175" s="3">
        <v>8</v>
      </c>
      <c r="D175" s="12">
        <f t="shared" si="384"/>
        <v>3.2857142857142856</v>
      </c>
      <c r="E175" s="12"/>
      <c r="F175" s="12">
        <f t="shared" si="385"/>
        <v>5.4285714285714288</v>
      </c>
      <c r="G175" s="12">
        <f t="shared" si="385"/>
        <v>5.5714285714285712</v>
      </c>
      <c r="H175" s="12">
        <f t="shared" si="385"/>
        <v>4.1428571428571432</v>
      </c>
      <c r="I175" s="12">
        <f t="shared" si="385"/>
        <v>4.7142857142857144</v>
      </c>
    </row>
    <row r="176" spans="1:9">
      <c r="A176" s="3">
        <v>9</v>
      </c>
      <c r="D176" s="12">
        <f t="shared" si="384"/>
        <v>4</v>
      </c>
      <c r="E176" s="12"/>
      <c r="F176" s="12">
        <f t="shared" si="385"/>
        <v>4.8571428571428568</v>
      </c>
      <c r="G176" s="12">
        <f t="shared" si="385"/>
        <v>5</v>
      </c>
      <c r="H176" s="12">
        <f t="shared" si="385"/>
        <v>5</v>
      </c>
      <c r="I176" s="12">
        <f t="shared" si="385"/>
        <v>4.8571428571428568</v>
      </c>
    </row>
    <row r="177" spans="1:10">
      <c r="A177" s="3">
        <v>10</v>
      </c>
      <c r="D177" s="12">
        <f t="shared" si="384"/>
        <v>4.1428571428571432</v>
      </c>
      <c r="E177" s="12"/>
      <c r="F177" s="12">
        <f t="shared" si="385"/>
        <v>5.8571428571428568</v>
      </c>
      <c r="G177" s="12">
        <f t="shared" si="385"/>
        <v>4.5714285714285712</v>
      </c>
      <c r="H177" s="12">
        <f t="shared" si="385"/>
        <v>5.4285714285714288</v>
      </c>
      <c r="I177" s="12">
        <f t="shared" si="385"/>
        <v>4.7142857142857144</v>
      </c>
    </row>
    <row r="178" spans="1:10">
      <c r="A178" s="3">
        <v>11</v>
      </c>
      <c r="D178" s="12">
        <f t="shared" si="384"/>
        <v>4.2857142857142856</v>
      </c>
      <c r="E178" s="12"/>
      <c r="F178" s="12">
        <f t="shared" si="385"/>
        <v>5.7142857142857144</v>
      </c>
      <c r="G178" s="12">
        <f t="shared" si="385"/>
        <v>5.4285714285714288</v>
      </c>
      <c r="H178" s="12">
        <f t="shared" si="385"/>
        <v>6.4285714285714288</v>
      </c>
      <c r="I178" s="12">
        <f t="shared" si="385"/>
        <v>5</v>
      </c>
    </row>
    <row r="179" spans="1:10">
      <c r="A179" s="3">
        <v>12</v>
      </c>
      <c r="D179" s="12">
        <f t="shared" si="384"/>
        <v>3.4285714285714284</v>
      </c>
      <c r="E179" s="12"/>
      <c r="F179" s="12">
        <f t="shared" si="385"/>
        <v>4.4285714285714288</v>
      </c>
      <c r="G179" s="12">
        <f t="shared" si="385"/>
        <v>3.8571428571428572</v>
      </c>
      <c r="H179" s="12">
        <f t="shared" si="385"/>
        <v>4.2857142857142856</v>
      </c>
      <c r="I179" s="12">
        <f t="shared" si="385"/>
        <v>4.2857142857142856</v>
      </c>
    </row>
    <row r="180" spans="1:10">
      <c r="A180" s="3">
        <v>13</v>
      </c>
      <c r="D180" s="12">
        <f t="shared" si="384"/>
        <v>4.1428571428571432</v>
      </c>
      <c r="E180" s="12"/>
      <c r="F180" s="12">
        <f t="shared" si="385"/>
        <v>5.5714285714285712</v>
      </c>
      <c r="G180" s="12">
        <f t="shared" si="385"/>
        <v>5.1428571428571432</v>
      </c>
      <c r="H180" s="12">
        <f t="shared" si="385"/>
        <v>6.1428571428571432</v>
      </c>
      <c r="I180" s="12">
        <f t="shared" si="385"/>
        <v>5.5714285714285712</v>
      </c>
    </row>
    <row r="181" spans="1:10">
      <c r="A181" s="3">
        <v>14</v>
      </c>
      <c r="D181" s="12">
        <f t="shared" si="384"/>
        <v>3.8571428571428572</v>
      </c>
      <c r="E181" s="12"/>
      <c r="F181" s="12">
        <f t="shared" si="385"/>
        <v>5.2857142857142856</v>
      </c>
      <c r="G181" s="12">
        <f t="shared" si="385"/>
        <v>6</v>
      </c>
      <c r="H181" s="12">
        <f t="shared" si="385"/>
        <v>5.4285714285714288</v>
      </c>
      <c r="I181" s="12">
        <f t="shared" si="385"/>
        <v>5.5714285714285712</v>
      </c>
    </row>
    <row r="182" spans="1:10">
      <c r="A182" s="3">
        <v>15</v>
      </c>
      <c r="D182" s="12">
        <f t="shared" si="384"/>
        <v>3.7142857142857144</v>
      </c>
      <c r="E182" s="12"/>
      <c r="F182" s="12">
        <f t="shared" si="385"/>
        <v>5.8571428571428568</v>
      </c>
      <c r="G182" s="12">
        <f t="shared" si="385"/>
        <v>5.1428571428571432</v>
      </c>
      <c r="H182" s="12">
        <f t="shared" si="385"/>
        <v>4.8571428571428568</v>
      </c>
      <c r="I182" s="12">
        <f t="shared" si="385"/>
        <v>5.2857142857142856</v>
      </c>
    </row>
    <row r="183" spans="1:10">
      <c r="A183" s="3">
        <v>16</v>
      </c>
      <c r="D183" s="12">
        <f t="shared" si="384"/>
        <v>4.1428571428571432</v>
      </c>
      <c r="E183" s="12"/>
      <c r="F183" s="12">
        <f t="shared" si="385"/>
        <v>6.2857142857142856</v>
      </c>
      <c r="G183" s="12">
        <f t="shared" si="385"/>
        <v>4.7142857142857144</v>
      </c>
      <c r="H183" s="12">
        <f t="shared" si="385"/>
        <v>4.8571428571428568</v>
      </c>
      <c r="I183" s="12">
        <f t="shared" si="385"/>
        <v>5.5714285714285712</v>
      </c>
    </row>
    <row r="184" spans="1:10">
      <c r="A184" s="3">
        <v>17</v>
      </c>
      <c r="D184" s="12">
        <f t="shared" si="384"/>
        <v>4</v>
      </c>
      <c r="E184" s="12"/>
      <c r="F184" s="12">
        <f t="shared" si="385"/>
        <v>5.7142857142857144</v>
      </c>
      <c r="G184" s="12">
        <f t="shared" si="385"/>
        <v>5.7142857142857144</v>
      </c>
      <c r="H184" s="12">
        <f t="shared" si="385"/>
        <v>5.4285714285714288</v>
      </c>
      <c r="I184" s="12">
        <f t="shared" si="385"/>
        <v>5.2857142857142856</v>
      </c>
    </row>
    <row r="185" spans="1:10">
      <c r="A185" s="3">
        <v>18</v>
      </c>
      <c r="D185" s="12">
        <f t="shared" si="384"/>
        <v>4.2857142857142856</v>
      </c>
      <c r="E185" s="12"/>
      <c r="F185" s="12">
        <f t="shared" si="385"/>
        <v>6.4285714285714288</v>
      </c>
      <c r="G185" s="12">
        <f t="shared" si="385"/>
        <v>6</v>
      </c>
      <c r="H185" s="12">
        <f t="shared" si="385"/>
        <v>5.1428571428571432</v>
      </c>
      <c r="I185" s="12">
        <f t="shared" si="385"/>
        <v>5.8571428571428568</v>
      </c>
    </row>
    <row r="188" spans="1:10">
      <c r="A188" s="23" t="s">
        <v>89</v>
      </c>
      <c r="B188" s="24"/>
      <c r="C188" s="24"/>
      <c r="D188" s="24"/>
      <c r="E188" s="24"/>
      <c r="F188" s="24"/>
      <c r="G188" s="24"/>
      <c r="H188" s="24"/>
      <c r="I188" s="24"/>
      <c r="J188" s="25"/>
    </row>
    <row r="189" spans="1:10">
      <c r="A189" s="26" t="s">
        <v>101</v>
      </c>
      <c r="B189" s="27"/>
      <c r="C189" s="28">
        <f>K328</f>
        <v>155.67857142857142</v>
      </c>
      <c r="D189" s="29">
        <f>L328</f>
        <v>3</v>
      </c>
      <c r="E189" s="29"/>
      <c r="F189" s="29">
        <f>M328</f>
        <v>4.6071428571428568</v>
      </c>
      <c r="G189" s="29">
        <f>N328</f>
        <v>4.1428571428571432</v>
      </c>
      <c r="H189" s="29">
        <f>O328</f>
        <v>3.9642857142857144</v>
      </c>
      <c r="I189" s="29">
        <f>P328</f>
        <v>4.5714285714285712</v>
      </c>
      <c r="J189" s="30"/>
    </row>
    <row r="190" spans="1:10">
      <c r="A190" s="26" t="s">
        <v>91</v>
      </c>
      <c r="B190" s="27"/>
      <c r="C190" s="28">
        <f>U328</f>
        <v>274.85714285714283</v>
      </c>
      <c r="D190" s="29">
        <f>V328</f>
        <v>4</v>
      </c>
      <c r="E190" s="28"/>
      <c r="F190" s="29">
        <f>W328</f>
        <v>5.7142857142857144</v>
      </c>
      <c r="G190" s="29">
        <f>X328</f>
        <v>5.1428571428571432</v>
      </c>
      <c r="H190" s="29">
        <f>Y328</f>
        <v>5.1428571428571432</v>
      </c>
      <c r="I190" s="29">
        <f>Z328</f>
        <v>5.1428571428571432</v>
      </c>
      <c r="J190" s="30"/>
    </row>
    <row r="191" spans="1:10">
      <c r="A191" s="26" t="s">
        <v>92</v>
      </c>
      <c r="B191" s="27"/>
      <c r="C191" s="28">
        <f>AE328</f>
        <v>358.24074074074076</v>
      </c>
      <c r="D191" s="29">
        <f>AF328</f>
        <v>4</v>
      </c>
      <c r="E191" s="29"/>
      <c r="F191" s="29">
        <f>AG328</f>
        <v>5.5370370370370372</v>
      </c>
      <c r="G191" s="29">
        <f>AH328</f>
        <v>5.0555555555555554</v>
      </c>
      <c r="H191" s="29">
        <f>AI328</f>
        <v>5.2407407407407405</v>
      </c>
      <c r="I191" s="29">
        <f>AJ328</f>
        <v>5.2592592592592595</v>
      </c>
      <c r="J191" s="30"/>
    </row>
    <row r="192" spans="1:10">
      <c r="A192" s="26" t="s">
        <v>93</v>
      </c>
      <c r="B192" s="27"/>
      <c r="C192" s="28">
        <f>AO328</f>
        <v>457.47826086956519</v>
      </c>
      <c r="D192" s="29">
        <f>AP328</f>
        <v>4.6086956521739131</v>
      </c>
      <c r="E192" s="29"/>
      <c r="F192" s="29">
        <f>AQ328</f>
        <v>6.2173913043478262</v>
      </c>
      <c r="G192" s="29">
        <f>AR328</f>
        <v>6.2608695652173916</v>
      </c>
      <c r="H192" s="29">
        <f>AS328</f>
        <v>6</v>
      </c>
      <c r="I192" s="29">
        <f>AT328</f>
        <v>5.8260869565217392</v>
      </c>
      <c r="J192" s="30"/>
    </row>
    <row r="193" spans="1:56">
      <c r="A193" s="26" t="s">
        <v>94</v>
      </c>
      <c r="B193" s="27"/>
      <c r="C193" s="28">
        <f>AV328</f>
        <v>524.5</v>
      </c>
      <c r="D193" s="29">
        <f>AW328</f>
        <v>5</v>
      </c>
      <c r="E193" s="29"/>
      <c r="F193" s="29">
        <f>AX328</f>
        <v>6.7142857142857144</v>
      </c>
      <c r="G193" s="29">
        <f>AY328</f>
        <v>6.2142857142857144</v>
      </c>
      <c r="H193" s="29">
        <f>AZ328</f>
        <v>6.2142857142857144</v>
      </c>
      <c r="I193" s="29">
        <f>BA328</f>
        <v>6.2857142857142856</v>
      </c>
      <c r="J193" s="30"/>
    </row>
    <row r="194" spans="1:56">
      <c r="A194" s="26"/>
      <c r="B194" s="27"/>
      <c r="C194" s="27"/>
      <c r="D194" s="27"/>
      <c r="E194" s="27"/>
      <c r="F194" s="27"/>
      <c r="G194" s="27"/>
      <c r="H194" s="27"/>
      <c r="I194" s="27"/>
      <c r="J194" s="30"/>
    </row>
    <row r="195" spans="1:56">
      <c r="A195" s="26"/>
      <c r="B195" s="27"/>
      <c r="C195" s="27"/>
      <c r="D195" s="27"/>
      <c r="E195" s="27"/>
      <c r="F195" s="27"/>
      <c r="G195" s="27"/>
      <c r="H195" s="27"/>
      <c r="I195" s="27"/>
      <c r="J195" s="30"/>
    </row>
    <row r="196" spans="1:56">
      <c r="A196" s="31"/>
      <c r="B196" s="32"/>
      <c r="C196" s="32"/>
      <c r="D196" s="32"/>
      <c r="E196" s="32"/>
      <c r="F196" s="32"/>
      <c r="G196" s="32"/>
      <c r="H196" s="32"/>
      <c r="I196" s="32"/>
      <c r="J196" s="33"/>
    </row>
    <row r="198" spans="1:56">
      <c r="C198" s="12"/>
    </row>
    <row r="199" spans="1:56">
      <c r="J199" s="128" t="s">
        <v>101</v>
      </c>
      <c r="K199" s="129"/>
      <c r="L199" s="129"/>
      <c r="M199" s="129"/>
      <c r="N199" s="129"/>
      <c r="O199" s="129"/>
      <c r="P199" s="129"/>
      <c r="Q199" s="128" t="s">
        <v>91</v>
      </c>
      <c r="R199" s="129"/>
      <c r="S199" s="129"/>
      <c r="T199" s="129"/>
      <c r="U199" s="129"/>
      <c r="V199" s="129"/>
      <c r="W199" s="129"/>
      <c r="X199" s="129"/>
      <c r="Y199" s="129"/>
      <c r="Z199" s="130"/>
      <c r="AA199" s="128" t="s">
        <v>92</v>
      </c>
      <c r="AB199" s="129"/>
      <c r="AC199" s="129"/>
      <c r="AD199" s="129"/>
      <c r="AE199" s="129"/>
      <c r="AF199" s="129"/>
      <c r="AG199" s="129"/>
      <c r="AH199" s="129"/>
      <c r="AI199" s="129"/>
      <c r="AJ199" s="130"/>
      <c r="AK199" s="128" t="s">
        <v>93</v>
      </c>
      <c r="AL199" s="129"/>
      <c r="AM199" s="129"/>
      <c r="AN199" s="129"/>
      <c r="AO199" s="129"/>
      <c r="AP199" s="129"/>
      <c r="AQ199" s="129"/>
      <c r="AR199" s="129"/>
      <c r="AS199" s="129"/>
      <c r="AT199" s="130"/>
      <c r="AU199" s="128" t="s">
        <v>102</v>
      </c>
      <c r="AV199" s="129"/>
      <c r="AW199" s="129"/>
      <c r="AX199" s="129"/>
      <c r="AY199" s="129"/>
      <c r="AZ199" s="129"/>
      <c r="BA199" s="129"/>
      <c r="BB199" s="129"/>
      <c r="BC199" s="129"/>
      <c r="BD199" s="130"/>
    </row>
    <row r="200" spans="1:56">
      <c r="A200" s="2" t="s">
        <v>3</v>
      </c>
      <c r="B200" s="2" t="s">
        <v>2</v>
      </c>
      <c r="C200" s="2" t="s">
        <v>0</v>
      </c>
      <c r="D200" s="2" t="s">
        <v>1</v>
      </c>
      <c r="E200" s="2" t="s">
        <v>97</v>
      </c>
      <c r="F200" s="2" t="s">
        <v>4</v>
      </c>
      <c r="G200" s="2" t="s">
        <v>5</v>
      </c>
      <c r="H200" s="2" t="s">
        <v>6</v>
      </c>
      <c r="I200" s="2" t="s">
        <v>7</v>
      </c>
      <c r="K200" s="2" t="s">
        <v>0</v>
      </c>
      <c r="L200" s="2" t="s">
        <v>1</v>
      </c>
      <c r="M200" s="2" t="s">
        <v>4</v>
      </c>
      <c r="N200" s="2" t="s">
        <v>5</v>
      </c>
      <c r="O200" s="2" t="s">
        <v>6</v>
      </c>
      <c r="P200" s="2" t="s">
        <v>7</v>
      </c>
      <c r="U200" s="2" t="s">
        <v>0</v>
      </c>
      <c r="V200" s="2" t="s">
        <v>1</v>
      </c>
      <c r="W200" s="2" t="s">
        <v>4</v>
      </c>
      <c r="X200" s="2" t="s">
        <v>5</v>
      </c>
      <c r="Y200" s="2" t="s">
        <v>6</v>
      </c>
      <c r="Z200" s="2" t="s">
        <v>7</v>
      </c>
      <c r="AE200" s="2" t="s">
        <v>0</v>
      </c>
      <c r="AF200" s="2" t="s">
        <v>1</v>
      </c>
      <c r="AG200" s="2" t="s">
        <v>4</v>
      </c>
      <c r="AH200" s="2" t="s">
        <v>5</v>
      </c>
      <c r="AI200" s="2" t="s">
        <v>6</v>
      </c>
      <c r="AJ200" s="2" t="s">
        <v>7</v>
      </c>
      <c r="AO200" s="2" t="s">
        <v>0</v>
      </c>
      <c r="AP200" s="2" t="s">
        <v>1</v>
      </c>
      <c r="AQ200" s="2" t="s">
        <v>4</v>
      </c>
      <c r="AR200" s="2" t="s">
        <v>5</v>
      </c>
      <c r="AS200" s="2" t="s">
        <v>6</v>
      </c>
      <c r="AT200" s="2" t="s">
        <v>7</v>
      </c>
      <c r="AV200" s="2" t="s">
        <v>0</v>
      </c>
      <c r="AW200" s="2" t="s">
        <v>1</v>
      </c>
      <c r="AX200" s="2" t="s">
        <v>4</v>
      </c>
      <c r="AY200" s="2" t="s">
        <v>5</v>
      </c>
      <c r="AZ200" s="2" t="s">
        <v>6</v>
      </c>
      <c r="BA200" s="2" t="s">
        <v>7</v>
      </c>
      <c r="BB200" s="2"/>
      <c r="BC200" s="2"/>
      <c r="BD200" s="2"/>
    </row>
    <row r="201" spans="1:56">
      <c r="A201" s="3" t="str">
        <f>A2</f>
        <v>Rio Secco</v>
      </c>
      <c r="B201" s="3">
        <v>1</v>
      </c>
      <c r="C201" s="3">
        <f t="shared" ref="C201:C232" si="386">C2</f>
        <v>379</v>
      </c>
      <c r="D201" s="3">
        <f t="shared" ref="D201:I201" si="387">D2</f>
        <v>4</v>
      </c>
      <c r="E201" s="3">
        <f t="shared" si="387"/>
        <v>15</v>
      </c>
      <c r="F201" s="3">
        <f t="shared" si="387"/>
        <v>5</v>
      </c>
      <c r="G201" s="3">
        <f t="shared" si="387"/>
        <v>5</v>
      </c>
      <c r="H201" s="3">
        <f t="shared" si="387"/>
        <v>5</v>
      </c>
      <c r="I201" s="3">
        <f t="shared" si="387"/>
        <v>5</v>
      </c>
      <c r="J201" s="3">
        <f>IF(C201&lt;201,1,0)</f>
        <v>0</v>
      </c>
      <c r="K201" s="3">
        <f>IF($J201=1,C201,0)</f>
        <v>0</v>
      </c>
      <c r="L201" s="3">
        <f>IF($J201=1,D201,0)</f>
        <v>0</v>
      </c>
      <c r="M201" s="3">
        <f>IF($J201=1,F201,0)</f>
        <v>0</v>
      </c>
      <c r="N201" s="3">
        <f>IF($J201=1,G201,0)</f>
        <v>0</v>
      </c>
      <c r="O201" s="3">
        <f>IF($J201=1,H201,0)</f>
        <v>0</v>
      </c>
      <c r="P201" s="3">
        <f>IF($J201=1,I201,0)</f>
        <v>0</v>
      </c>
      <c r="Q201" s="3">
        <f>IF(C201&lt;301,1,0)</f>
        <v>0</v>
      </c>
      <c r="R201" s="3">
        <f>IF(C201&gt;200,1,0)</f>
        <v>1</v>
      </c>
      <c r="S201" s="3">
        <f>SUM(Q201:R201)</f>
        <v>1</v>
      </c>
      <c r="T201" s="3">
        <f>IF(S201=2,1,0)</f>
        <v>0</v>
      </c>
      <c r="U201" s="3">
        <f>IF($T201=1,C201,0)</f>
        <v>0</v>
      </c>
      <c r="V201" s="3">
        <f>IF($T201=1,D201,0)</f>
        <v>0</v>
      </c>
      <c r="W201" s="3">
        <f>IF($T201=1,F201,0)</f>
        <v>0</v>
      </c>
      <c r="X201" s="3">
        <f>IF($T201=1,G201,0)</f>
        <v>0</v>
      </c>
      <c r="Y201" s="3">
        <f>IF($T201=1,H201,0)</f>
        <v>0</v>
      </c>
      <c r="Z201" s="3">
        <f>IF($T201=1,I201,0)</f>
        <v>0</v>
      </c>
      <c r="AA201" s="3">
        <f>IF(C201&lt;401,1,0)</f>
        <v>1</v>
      </c>
      <c r="AB201" s="3">
        <f>IF(C201&gt;300,1,0)</f>
        <v>1</v>
      </c>
      <c r="AC201" s="3">
        <f>SUM(AA201:AB201)</f>
        <v>2</v>
      </c>
      <c r="AD201" s="3">
        <f>IF(AC201=2,1,0)</f>
        <v>1</v>
      </c>
      <c r="AE201" s="3">
        <f>IF($AD201=1,C201,0)</f>
        <v>379</v>
      </c>
      <c r="AF201" s="3">
        <f>IF($AD201=1,D201,0)</f>
        <v>4</v>
      </c>
      <c r="AG201" s="3">
        <f>IF($AD201=1,F201,0)</f>
        <v>5</v>
      </c>
      <c r="AH201" s="3">
        <f>IF($AD201=1,G201,0)</f>
        <v>5</v>
      </c>
      <c r="AI201" s="3">
        <f>IF($AD201=1,H201,0)</f>
        <v>5</v>
      </c>
      <c r="AJ201" s="3">
        <f>IF($AD201=1,I201,0)</f>
        <v>5</v>
      </c>
      <c r="AK201" s="3">
        <f>IF(C201&lt;501,1,0)</f>
        <v>1</v>
      </c>
      <c r="AL201" s="3">
        <f>IF(C201&gt;400,1,0)</f>
        <v>0</v>
      </c>
      <c r="AM201" s="3">
        <f>SUM(AK201:AL201)</f>
        <v>1</v>
      </c>
      <c r="AN201" s="3">
        <f>IF(AM201=2,1,0)</f>
        <v>0</v>
      </c>
      <c r="AO201" s="3">
        <f>IF($AN201=1,C201,0)</f>
        <v>0</v>
      </c>
      <c r="AP201" s="3">
        <f>IF($AN201=1,D201,0)</f>
        <v>0</v>
      </c>
      <c r="AQ201" s="3">
        <f>IF($AN201=1,F201,0)</f>
        <v>0</v>
      </c>
      <c r="AR201" s="3">
        <f>IF($AN201=1,G201,0)</f>
        <v>0</v>
      </c>
      <c r="AS201" s="3">
        <f>IF($AN201=1,H201,0)</f>
        <v>0</v>
      </c>
      <c r="AT201" s="3">
        <f>IF($AN201=1,I201,0)</f>
        <v>0</v>
      </c>
      <c r="AU201" s="3">
        <f>IF(C201&gt;500,1,0)</f>
        <v>0</v>
      </c>
      <c r="AV201" s="3">
        <f>IF($AU201=1,C201,0)</f>
        <v>0</v>
      </c>
      <c r="AW201" s="3">
        <f>IF($AU201=1,D201,0)</f>
        <v>0</v>
      </c>
      <c r="AX201" s="3">
        <f>IF($AU201=1,F201,0)</f>
        <v>0</v>
      </c>
      <c r="AY201" s="3">
        <f>IF($AU201=1,G201,0)</f>
        <v>0</v>
      </c>
      <c r="AZ201" s="3">
        <f>IF($AU201=1,H201,0)</f>
        <v>0</v>
      </c>
      <c r="BA201" s="3">
        <f>IF($AU201=1,I201,0)</f>
        <v>0</v>
      </c>
    </row>
    <row r="202" spans="1:56">
      <c r="A202" s="3" t="str">
        <f t="shared" ref="A202:A265" si="388">A3</f>
        <v>Rio Secco</v>
      </c>
      <c r="B202" s="3">
        <v>2</v>
      </c>
      <c r="C202" s="3">
        <f t="shared" si="386"/>
        <v>436</v>
      </c>
      <c r="D202" s="3">
        <f t="shared" ref="D202:I211" si="389">D3</f>
        <v>4</v>
      </c>
      <c r="E202" s="3">
        <f t="shared" si="389"/>
        <v>1</v>
      </c>
      <c r="F202" s="3">
        <f t="shared" si="389"/>
        <v>5</v>
      </c>
      <c r="G202" s="3">
        <f t="shared" si="389"/>
        <v>5</v>
      </c>
      <c r="H202" s="3">
        <f t="shared" si="389"/>
        <v>5</v>
      </c>
      <c r="I202" s="3">
        <f t="shared" si="389"/>
        <v>5</v>
      </c>
      <c r="J202" s="3">
        <f t="shared" ref="J202:J265" si="390">IF(C202&lt;201,1,0)</f>
        <v>0</v>
      </c>
      <c r="K202" s="3">
        <f t="shared" ref="K202:K265" si="391">IF($J202=1,C202,0)</f>
        <v>0</v>
      </c>
      <c r="L202" s="3">
        <f t="shared" ref="L202:L265" si="392">IF($J202=1,D202,0)</f>
        <v>0</v>
      </c>
      <c r="M202" s="3">
        <f t="shared" ref="M202:M214" si="393">IF($J202=1,F202,0)</f>
        <v>0</v>
      </c>
      <c r="N202" s="3">
        <f t="shared" ref="N202:N214" si="394">IF($J202=1,G202,0)</f>
        <v>0</v>
      </c>
      <c r="O202" s="3">
        <f t="shared" ref="O202:O214" si="395">IF($J202=1,H202,0)</f>
        <v>0</v>
      </c>
      <c r="P202" s="3">
        <f t="shared" ref="P202:P214" si="396">IF($J202=1,I202,0)</f>
        <v>0</v>
      </c>
      <c r="Q202" s="3">
        <f t="shared" ref="Q202:Q265" si="397">IF(C202&lt;301,1,0)</f>
        <v>0</v>
      </c>
      <c r="R202" s="3">
        <f t="shared" ref="R202:R265" si="398">IF(C202&gt;200,1,0)</f>
        <v>1</v>
      </c>
      <c r="S202" s="3">
        <f t="shared" ref="S202:S265" si="399">SUM(Q202:R202)</f>
        <v>1</v>
      </c>
      <c r="T202" s="3">
        <f t="shared" ref="T202:T265" si="400">IF(S202=2,1,0)</f>
        <v>0</v>
      </c>
      <c r="U202" s="3">
        <f t="shared" ref="U202:U265" si="401">IF($T202=1,C202,0)</f>
        <v>0</v>
      </c>
      <c r="V202" s="3">
        <f t="shared" ref="V202:V233" si="402">IF($T202=1,D202,0)</f>
        <v>0</v>
      </c>
      <c r="W202" s="3">
        <f t="shared" ref="W202:W265" si="403">IF($T202=1,F202,0)</f>
        <v>0</v>
      </c>
      <c r="X202" s="3">
        <f t="shared" ref="X202:X265" si="404">IF($T202=1,G202,0)</f>
        <v>0</v>
      </c>
      <c r="Y202" s="3">
        <f t="shared" ref="Y202:Y265" si="405">IF($T202=1,H202,0)</f>
        <v>0</v>
      </c>
      <c r="Z202" s="3">
        <f t="shared" ref="Z202:Z265" si="406">IF($T202=1,I202,0)</f>
        <v>0</v>
      </c>
      <c r="AA202" s="3">
        <f t="shared" ref="AA202:AA265" si="407">IF(C202&lt;401,1,0)</f>
        <v>0</v>
      </c>
      <c r="AB202" s="3">
        <f t="shared" ref="AB202:AB265" si="408">IF(C202&gt;300,1,0)</f>
        <v>1</v>
      </c>
      <c r="AC202" s="3">
        <f t="shared" ref="AC202:AC265" si="409">SUM(AA202:AB202)</f>
        <v>1</v>
      </c>
      <c r="AD202" s="3">
        <f t="shared" ref="AD202:AD265" si="410">IF(AC202=2,1,0)</f>
        <v>0</v>
      </c>
      <c r="AE202" s="3">
        <f t="shared" ref="AE202:AE265" si="411">IF($AD202=1,C202,0)</f>
        <v>0</v>
      </c>
      <c r="AF202" s="3">
        <f t="shared" ref="AF202:AF265" si="412">IF($AD202=1,D202,0)</f>
        <v>0</v>
      </c>
      <c r="AG202" s="3">
        <f t="shared" ref="AG202:AG265" si="413">IF($AD202=1,F202,0)</f>
        <v>0</v>
      </c>
      <c r="AH202" s="3">
        <f t="shared" ref="AH202:AH265" si="414">IF($AD202=1,G202,0)</f>
        <v>0</v>
      </c>
      <c r="AI202" s="3">
        <f t="shared" ref="AI202:AI265" si="415">IF($AD202=1,H202,0)</f>
        <v>0</v>
      </c>
      <c r="AJ202" s="3">
        <f t="shared" ref="AJ202:AJ265" si="416">IF($AD202=1,I202,0)</f>
        <v>0</v>
      </c>
      <c r="AK202" s="3">
        <f t="shared" ref="AK202:AK265" si="417">IF(C202&lt;501,1,0)</f>
        <v>1</v>
      </c>
      <c r="AL202" s="3">
        <f t="shared" ref="AL202:AL265" si="418">IF(C202&gt;400,1,0)</f>
        <v>1</v>
      </c>
      <c r="AM202" s="3">
        <f t="shared" ref="AM202:AM265" si="419">SUM(AK202:AL202)</f>
        <v>2</v>
      </c>
      <c r="AN202" s="3">
        <f t="shared" ref="AN202:AN265" si="420">IF(AM202=2,1,0)</f>
        <v>1</v>
      </c>
      <c r="AO202" s="3">
        <f t="shared" ref="AO202:AO265" si="421">IF($AN202=1,C202,0)</f>
        <v>436</v>
      </c>
      <c r="AP202" s="3">
        <f t="shared" ref="AP202:AP265" si="422">IF($AN202=1,D202,0)</f>
        <v>4</v>
      </c>
      <c r="AQ202" s="3">
        <f t="shared" ref="AQ202:AQ265" si="423">IF($AN202=1,F202,0)</f>
        <v>5</v>
      </c>
      <c r="AR202" s="3">
        <f t="shared" ref="AR202:AR265" si="424">IF($AN202=1,G202,0)</f>
        <v>5</v>
      </c>
      <c r="AS202" s="3">
        <f t="shared" ref="AS202:AS265" si="425">IF($AN202=1,H202,0)</f>
        <v>5</v>
      </c>
      <c r="AT202" s="3">
        <f t="shared" ref="AT202:AT265" si="426">IF($AN202=1,I202,0)</f>
        <v>5</v>
      </c>
      <c r="AU202" s="3">
        <f t="shared" ref="AU202:AU265" si="427">IF(C202&gt;500,1,0)</f>
        <v>0</v>
      </c>
      <c r="AV202" s="3">
        <f t="shared" ref="AV202:AV265" si="428">IF($AU202=1,C202,0)</f>
        <v>0</v>
      </c>
      <c r="AW202" s="3">
        <f t="shared" ref="AW202:AW265" si="429">IF($AU202=1,D202,0)</f>
        <v>0</v>
      </c>
      <c r="AX202" s="3">
        <f t="shared" ref="AX202:AX265" si="430">IF($AU202=1,F202,0)</f>
        <v>0</v>
      </c>
      <c r="AY202" s="3">
        <f t="shared" ref="AY202:AY265" si="431">IF($AU202=1,G202,0)</f>
        <v>0</v>
      </c>
      <c r="AZ202" s="3">
        <f t="shared" ref="AZ202:AZ265" si="432">IF($AU202=1,H202,0)</f>
        <v>0</v>
      </c>
      <c r="BA202" s="3">
        <f t="shared" ref="BA202:BA265" si="433">IF($AU202=1,I202,0)</f>
        <v>0</v>
      </c>
    </row>
    <row r="203" spans="1:56">
      <c r="A203" s="3" t="str">
        <f t="shared" si="388"/>
        <v>Rio Secco</v>
      </c>
      <c r="B203" s="3">
        <v>3</v>
      </c>
      <c r="C203" s="3">
        <f t="shared" si="386"/>
        <v>139</v>
      </c>
      <c r="D203" s="3">
        <f t="shared" si="389"/>
        <v>3</v>
      </c>
      <c r="E203" s="3">
        <f t="shared" si="389"/>
        <v>13</v>
      </c>
      <c r="F203" s="3">
        <f t="shared" si="389"/>
        <v>5</v>
      </c>
      <c r="G203" s="3">
        <f t="shared" si="389"/>
        <v>6</v>
      </c>
      <c r="H203" s="3">
        <f t="shared" si="389"/>
        <v>4</v>
      </c>
      <c r="I203" s="3">
        <f t="shared" si="389"/>
        <v>4</v>
      </c>
      <c r="J203" s="3">
        <f t="shared" si="390"/>
        <v>1</v>
      </c>
      <c r="K203" s="3">
        <f t="shared" si="391"/>
        <v>139</v>
      </c>
      <c r="L203" s="3">
        <f t="shared" si="392"/>
        <v>3</v>
      </c>
      <c r="M203" s="3">
        <f t="shared" si="393"/>
        <v>5</v>
      </c>
      <c r="N203" s="3">
        <f t="shared" si="394"/>
        <v>6</v>
      </c>
      <c r="O203" s="3">
        <f t="shared" si="395"/>
        <v>4</v>
      </c>
      <c r="P203" s="3">
        <f t="shared" si="396"/>
        <v>4</v>
      </c>
      <c r="Q203" s="3">
        <f t="shared" si="397"/>
        <v>1</v>
      </c>
      <c r="R203" s="3">
        <f t="shared" si="398"/>
        <v>0</v>
      </c>
      <c r="S203" s="3">
        <f t="shared" si="399"/>
        <v>1</v>
      </c>
      <c r="T203" s="3">
        <f t="shared" si="400"/>
        <v>0</v>
      </c>
      <c r="U203" s="3">
        <f t="shared" si="401"/>
        <v>0</v>
      </c>
      <c r="V203" s="3">
        <f t="shared" si="402"/>
        <v>0</v>
      </c>
      <c r="W203" s="3">
        <f t="shared" si="403"/>
        <v>0</v>
      </c>
      <c r="X203" s="3">
        <f t="shared" si="404"/>
        <v>0</v>
      </c>
      <c r="Y203" s="3">
        <f t="shared" si="405"/>
        <v>0</v>
      </c>
      <c r="Z203" s="3">
        <f t="shared" si="406"/>
        <v>0</v>
      </c>
      <c r="AA203" s="3">
        <f t="shared" si="407"/>
        <v>1</v>
      </c>
      <c r="AB203" s="3">
        <f t="shared" si="408"/>
        <v>0</v>
      </c>
      <c r="AC203" s="3">
        <f t="shared" si="409"/>
        <v>1</v>
      </c>
      <c r="AD203" s="3">
        <f t="shared" si="410"/>
        <v>0</v>
      </c>
      <c r="AE203" s="3">
        <f t="shared" si="411"/>
        <v>0</v>
      </c>
      <c r="AF203" s="3">
        <f t="shared" si="412"/>
        <v>0</v>
      </c>
      <c r="AG203" s="3">
        <f t="shared" si="413"/>
        <v>0</v>
      </c>
      <c r="AH203" s="3">
        <f t="shared" si="414"/>
        <v>0</v>
      </c>
      <c r="AI203" s="3">
        <f t="shared" si="415"/>
        <v>0</v>
      </c>
      <c r="AJ203" s="3">
        <f t="shared" si="416"/>
        <v>0</v>
      </c>
      <c r="AK203" s="3">
        <f t="shared" si="417"/>
        <v>1</v>
      </c>
      <c r="AL203" s="3">
        <f t="shared" si="418"/>
        <v>0</v>
      </c>
      <c r="AM203" s="3">
        <f t="shared" si="419"/>
        <v>1</v>
      </c>
      <c r="AN203" s="3">
        <f t="shared" si="420"/>
        <v>0</v>
      </c>
      <c r="AO203" s="3">
        <f t="shared" si="421"/>
        <v>0</v>
      </c>
      <c r="AP203" s="3">
        <f t="shared" si="422"/>
        <v>0</v>
      </c>
      <c r="AQ203" s="3">
        <f t="shared" si="423"/>
        <v>0</v>
      </c>
      <c r="AR203" s="3">
        <f t="shared" si="424"/>
        <v>0</v>
      </c>
      <c r="AS203" s="3">
        <f t="shared" si="425"/>
        <v>0</v>
      </c>
      <c r="AT203" s="3">
        <f t="shared" si="426"/>
        <v>0</v>
      </c>
      <c r="AU203" s="3">
        <f t="shared" si="427"/>
        <v>0</v>
      </c>
      <c r="AV203" s="3">
        <f t="shared" si="428"/>
        <v>0</v>
      </c>
      <c r="AW203" s="3">
        <f t="shared" si="429"/>
        <v>0</v>
      </c>
      <c r="AX203" s="3">
        <f t="shared" si="430"/>
        <v>0</v>
      </c>
      <c r="AY203" s="3">
        <f t="shared" si="431"/>
        <v>0</v>
      </c>
      <c r="AZ203" s="3">
        <f t="shared" si="432"/>
        <v>0</v>
      </c>
      <c r="BA203" s="3">
        <f t="shared" si="433"/>
        <v>0</v>
      </c>
    </row>
    <row r="204" spans="1:56">
      <c r="A204" s="3" t="str">
        <f t="shared" si="388"/>
        <v>Rio Secco</v>
      </c>
      <c r="B204" s="3">
        <v>4</v>
      </c>
      <c r="C204" s="3">
        <f t="shared" si="386"/>
        <v>351</v>
      </c>
      <c r="D204" s="3">
        <f t="shared" si="389"/>
        <v>4</v>
      </c>
      <c r="E204" s="3">
        <f t="shared" si="389"/>
        <v>17</v>
      </c>
      <c r="F204" s="3">
        <f t="shared" si="389"/>
        <v>4</v>
      </c>
      <c r="G204" s="3">
        <f t="shared" si="389"/>
        <v>5</v>
      </c>
      <c r="H204" s="3">
        <f t="shared" si="389"/>
        <v>4</v>
      </c>
      <c r="I204" s="3">
        <f t="shared" si="389"/>
        <v>5</v>
      </c>
      <c r="J204" s="3">
        <f t="shared" si="390"/>
        <v>0</v>
      </c>
      <c r="K204" s="3">
        <f t="shared" si="391"/>
        <v>0</v>
      </c>
      <c r="L204" s="3">
        <f t="shared" si="392"/>
        <v>0</v>
      </c>
      <c r="M204" s="3">
        <f t="shared" si="393"/>
        <v>0</v>
      </c>
      <c r="N204" s="3">
        <f t="shared" si="394"/>
        <v>0</v>
      </c>
      <c r="O204" s="3">
        <f t="shared" si="395"/>
        <v>0</v>
      </c>
      <c r="P204" s="3">
        <f t="shared" si="396"/>
        <v>0</v>
      </c>
      <c r="Q204" s="3">
        <f t="shared" si="397"/>
        <v>0</v>
      </c>
      <c r="R204" s="3">
        <f t="shared" si="398"/>
        <v>1</v>
      </c>
      <c r="S204" s="3">
        <f t="shared" si="399"/>
        <v>1</v>
      </c>
      <c r="T204" s="3">
        <f t="shared" si="400"/>
        <v>0</v>
      </c>
      <c r="U204" s="3">
        <f t="shared" si="401"/>
        <v>0</v>
      </c>
      <c r="V204" s="3">
        <f t="shared" si="402"/>
        <v>0</v>
      </c>
      <c r="W204" s="3">
        <f t="shared" si="403"/>
        <v>0</v>
      </c>
      <c r="X204" s="3">
        <f t="shared" si="404"/>
        <v>0</v>
      </c>
      <c r="Y204" s="3">
        <f t="shared" si="405"/>
        <v>0</v>
      </c>
      <c r="Z204" s="3">
        <f t="shared" si="406"/>
        <v>0</v>
      </c>
      <c r="AA204" s="3">
        <f t="shared" si="407"/>
        <v>1</v>
      </c>
      <c r="AB204" s="3">
        <f t="shared" si="408"/>
        <v>1</v>
      </c>
      <c r="AC204" s="3">
        <f t="shared" si="409"/>
        <v>2</v>
      </c>
      <c r="AD204" s="3">
        <f t="shared" si="410"/>
        <v>1</v>
      </c>
      <c r="AE204" s="3">
        <f t="shared" si="411"/>
        <v>351</v>
      </c>
      <c r="AF204" s="3">
        <f t="shared" si="412"/>
        <v>4</v>
      </c>
      <c r="AG204" s="3">
        <f t="shared" si="413"/>
        <v>4</v>
      </c>
      <c r="AH204" s="3">
        <f t="shared" si="414"/>
        <v>5</v>
      </c>
      <c r="AI204" s="3">
        <f t="shared" si="415"/>
        <v>4</v>
      </c>
      <c r="AJ204" s="3">
        <f t="shared" si="416"/>
        <v>5</v>
      </c>
      <c r="AK204" s="3">
        <f t="shared" si="417"/>
        <v>1</v>
      </c>
      <c r="AL204" s="3">
        <f t="shared" si="418"/>
        <v>0</v>
      </c>
      <c r="AM204" s="3">
        <f t="shared" si="419"/>
        <v>1</v>
      </c>
      <c r="AN204" s="3">
        <f t="shared" si="420"/>
        <v>0</v>
      </c>
      <c r="AO204" s="3">
        <f t="shared" si="421"/>
        <v>0</v>
      </c>
      <c r="AP204" s="3">
        <f t="shared" si="422"/>
        <v>0</v>
      </c>
      <c r="AQ204" s="3">
        <f t="shared" si="423"/>
        <v>0</v>
      </c>
      <c r="AR204" s="3">
        <f t="shared" si="424"/>
        <v>0</v>
      </c>
      <c r="AS204" s="3">
        <f t="shared" si="425"/>
        <v>0</v>
      </c>
      <c r="AT204" s="3">
        <f t="shared" si="426"/>
        <v>0</v>
      </c>
      <c r="AU204" s="3">
        <f t="shared" si="427"/>
        <v>0</v>
      </c>
      <c r="AV204" s="3">
        <f t="shared" si="428"/>
        <v>0</v>
      </c>
      <c r="AW204" s="3">
        <f t="shared" si="429"/>
        <v>0</v>
      </c>
      <c r="AX204" s="3">
        <f t="shared" si="430"/>
        <v>0</v>
      </c>
      <c r="AY204" s="3">
        <f t="shared" si="431"/>
        <v>0</v>
      </c>
      <c r="AZ204" s="3">
        <f t="shared" si="432"/>
        <v>0</v>
      </c>
      <c r="BA204" s="3">
        <f t="shared" si="433"/>
        <v>0</v>
      </c>
    </row>
    <row r="205" spans="1:56">
      <c r="A205" s="3" t="str">
        <f t="shared" si="388"/>
        <v>Rio Secco</v>
      </c>
      <c r="B205" s="3">
        <v>5</v>
      </c>
      <c r="C205" s="3">
        <f t="shared" si="386"/>
        <v>547</v>
      </c>
      <c r="D205" s="3">
        <f t="shared" si="389"/>
        <v>5</v>
      </c>
      <c r="E205" s="3">
        <f t="shared" si="389"/>
        <v>11</v>
      </c>
      <c r="F205" s="3">
        <f t="shared" si="389"/>
        <v>5</v>
      </c>
      <c r="G205" s="3">
        <f t="shared" si="389"/>
        <v>7</v>
      </c>
      <c r="H205" s="3">
        <f t="shared" si="389"/>
        <v>6</v>
      </c>
      <c r="I205" s="3">
        <f t="shared" si="389"/>
        <v>7</v>
      </c>
      <c r="J205" s="3">
        <f t="shared" si="390"/>
        <v>0</v>
      </c>
      <c r="K205" s="3">
        <f t="shared" si="391"/>
        <v>0</v>
      </c>
      <c r="L205" s="3">
        <f t="shared" si="392"/>
        <v>0</v>
      </c>
      <c r="M205" s="3">
        <f t="shared" si="393"/>
        <v>0</v>
      </c>
      <c r="N205" s="3">
        <f t="shared" si="394"/>
        <v>0</v>
      </c>
      <c r="O205" s="3">
        <f t="shared" si="395"/>
        <v>0</v>
      </c>
      <c r="P205" s="3">
        <f t="shared" si="396"/>
        <v>0</v>
      </c>
      <c r="Q205" s="3">
        <f t="shared" si="397"/>
        <v>0</v>
      </c>
      <c r="R205" s="3">
        <f t="shared" si="398"/>
        <v>1</v>
      </c>
      <c r="S205" s="3">
        <f t="shared" si="399"/>
        <v>1</v>
      </c>
      <c r="T205" s="3">
        <f t="shared" si="400"/>
        <v>0</v>
      </c>
      <c r="U205" s="3">
        <f t="shared" si="401"/>
        <v>0</v>
      </c>
      <c r="V205" s="3">
        <f t="shared" si="402"/>
        <v>0</v>
      </c>
      <c r="W205" s="3">
        <f t="shared" si="403"/>
        <v>0</v>
      </c>
      <c r="X205" s="3">
        <f t="shared" si="404"/>
        <v>0</v>
      </c>
      <c r="Y205" s="3">
        <f t="shared" si="405"/>
        <v>0</v>
      </c>
      <c r="Z205" s="3">
        <f t="shared" si="406"/>
        <v>0</v>
      </c>
      <c r="AA205" s="3">
        <f t="shared" si="407"/>
        <v>0</v>
      </c>
      <c r="AB205" s="3">
        <f t="shared" si="408"/>
        <v>1</v>
      </c>
      <c r="AC205" s="3">
        <f t="shared" si="409"/>
        <v>1</v>
      </c>
      <c r="AD205" s="3">
        <f t="shared" si="410"/>
        <v>0</v>
      </c>
      <c r="AE205" s="3">
        <f t="shared" si="411"/>
        <v>0</v>
      </c>
      <c r="AF205" s="3">
        <f t="shared" si="412"/>
        <v>0</v>
      </c>
      <c r="AG205" s="3">
        <f t="shared" si="413"/>
        <v>0</v>
      </c>
      <c r="AH205" s="3">
        <f t="shared" si="414"/>
        <v>0</v>
      </c>
      <c r="AI205" s="3">
        <f t="shared" si="415"/>
        <v>0</v>
      </c>
      <c r="AJ205" s="3">
        <f t="shared" si="416"/>
        <v>0</v>
      </c>
      <c r="AK205" s="3">
        <f t="shared" si="417"/>
        <v>0</v>
      </c>
      <c r="AL205" s="3">
        <f t="shared" si="418"/>
        <v>1</v>
      </c>
      <c r="AM205" s="3">
        <f t="shared" si="419"/>
        <v>1</v>
      </c>
      <c r="AN205" s="3">
        <f t="shared" si="420"/>
        <v>0</v>
      </c>
      <c r="AO205" s="3">
        <f t="shared" si="421"/>
        <v>0</v>
      </c>
      <c r="AP205" s="3">
        <f t="shared" si="422"/>
        <v>0</v>
      </c>
      <c r="AQ205" s="3">
        <f t="shared" si="423"/>
        <v>0</v>
      </c>
      <c r="AR205" s="3">
        <f t="shared" si="424"/>
        <v>0</v>
      </c>
      <c r="AS205" s="3">
        <f t="shared" si="425"/>
        <v>0</v>
      </c>
      <c r="AT205" s="3">
        <f t="shared" si="426"/>
        <v>0</v>
      </c>
      <c r="AU205" s="3">
        <f t="shared" si="427"/>
        <v>1</v>
      </c>
      <c r="AV205" s="3">
        <f t="shared" si="428"/>
        <v>547</v>
      </c>
      <c r="AW205" s="3">
        <f t="shared" si="429"/>
        <v>5</v>
      </c>
      <c r="AX205" s="3">
        <f t="shared" si="430"/>
        <v>5</v>
      </c>
      <c r="AY205" s="3">
        <f t="shared" si="431"/>
        <v>7</v>
      </c>
      <c r="AZ205" s="3">
        <f t="shared" si="432"/>
        <v>6</v>
      </c>
      <c r="BA205" s="3">
        <f t="shared" si="433"/>
        <v>7</v>
      </c>
    </row>
    <row r="206" spans="1:56">
      <c r="A206" s="3" t="str">
        <f t="shared" si="388"/>
        <v>Rio Secco</v>
      </c>
      <c r="B206" s="3">
        <v>6</v>
      </c>
      <c r="C206" s="3">
        <f t="shared" si="386"/>
        <v>355</v>
      </c>
      <c r="D206" s="3">
        <f t="shared" si="389"/>
        <v>4</v>
      </c>
      <c r="E206" s="3">
        <f t="shared" si="389"/>
        <v>5</v>
      </c>
      <c r="F206" s="3">
        <f t="shared" si="389"/>
        <v>4</v>
      </c>
      <c r="G206" s="3">
        <f t="shared" si="389"/>
        <v>5</v>
      </c>
      <c r="H206" s="3">
        <f t="shared" si="389"/>
        <v>8</v>
      </c>
      <c r="I206" s="3">
        <f t="shared" si="389"/>
        <v>5</v>
      </c>
      <c r="J206" s="3">
        <f t="shared" si="390"/>
        <v>0</v>
      </c>
      <c r="K206" s="3">
        <f t="shared" si="391"/>
        <v>0</v>
      </c>
      <c r="L206" s="3">
        <f t="shared" si="392"/>
        <v>0</v>
      </c>
      <c r="M206" s="3">
        <f t="shared" si="393"/>
        <v>0</v>
      </c>
      <c r="N206" s="3">
        <f t="shared" si="394"/>
        <v>0</v>
      </c>
      <c r="O206" s="3">
        <f t="shared" si="395"/>
        <v>0</v>
      </c>
      <c r="P206" s="3">
        <f t="shared" si="396"/>
        <v>0</v>
      </c>
      <c r="Q206" s="3">
        <f t="shared" si="397"/>
        <v>0</v>
      </c>
      <c r="R206" s="3">
        <f t="shared" si="398"/>
        <v>1</v>
      </c>
      <c r="S206" s="3">
        <f t="shared" si="399"/>
        <v>1</v>
      </c>
      <c r="T206" s="3">
        <f t="shared" si="400"/>
        <v>0</v>
      </c>
      <c r="U206" s="3">
        <f t="shared" si="401"/>
        <v>0</v>
      </c>
      <c r="V206" s="3">
        <f t="shared" si="402"/>
        <v>0</v>
      </c>
      <c r="W206" s="3">
        <f t="shared" si="403"/>
        <v>0</v>
      </c>
      <c r="X206" s="3">
        <f t="shared" si="404"/>
        <v>0</v>
      </c>
      <c r="Y206" s="3">
        <f t="shared" si="405"/>
        <v>0</v>
      </c>
      <c r="Z206" s="3">
        <f t="shared" si="406"/>
        <v>0</v>
      </c>
      <c r="AA206" s="3">
        <f t="shared" si="407"/>
        <v>1</v>
      </c>
      <c r="AB206" s="3">
        <f t="shared" si="408"/>
        <v>1</v>
      </c>
      <c r="AC206" s="3">
        <f t="shared" si="409"/>
        <v>2</v>
      </c>
      <c r="AD206" s="3">
        <f t="shared" si="410"/>
        <v>1</v>
      </c>
      <c r="AE206" s="3">
        <f t="shared" si="411"/>
        <v>355</v>
      </c>
      <c r="AF206" s="3">
        <f t="shared" si="412"/>
        <v>4</v>
      </c>
      <c r="AG206" s="3">
        <f t="shared" si="413"/>
        <v>4</v>
      </c>
      <c r="AH206" s="3">
        <f t="shared" si="414"/>
        <v>5</v>
      </c>
      <c r="AI206" s="3">
        <f t="shared" si="415"/>
        <v>8</v>
      </c>
      <c r="AJ206" s="3">
        <f t="shared" si="416"/>
        <v>5</v>
      </c>
      <c r="AK206" s="3">
        <f t="shared" si="417"/>
        <v>1</v>
      </c>
      <c r="AL206" s="3">
        <f t="shared" si="418"/>
        <v>0</v>
      </c>
      <c r="AM206" s="3">
        <f t="shared" si="419"/>
        <v>1</v>
      </c>
      <c r="AN206" s="3">
        <f t="shared" si="420"/>
        <v>0</v>
      </c>
      <c r="AO206" s="3">
        <f t="shared" si="421"/>
        <v>0</v>
      </c>
      <c r="AP206" s="3">
        <f t="shared" si="422"/>
        <v>0</v>
      </c>
      <c r="AQ206" s="3">
        <f t="shared" si="423"/>
        <v>0</v>
      </c>
      <c r="AR206" s="3">
        <f t="shared" si="424"/>
        <v>0</v>
      </c>
      <c r="AS206" s="3">
        <f t="shared" si="425"/>
        <v>0</v>
      </c>
      <c r="AT206" s="3">
        <f t="shared" si="426"/>
        <v>0</v>
      </c>
      <c r="AU206" s="3">
        <f t="shared" si="427"/>
        <v>0</v>
      </c>
      <c r="AV206" s="3">
        <f t="shared" si="428"/>
        <v>0</v>
      </c>
      <c r="AW206" s="3">
        <f t="shared" si="429"/>
        <v>0</v>
      </c>
      <c r="AX206" s="3">
        <f t="shared" si="430"/>
        <v>0</v>
      </c>
      <c r="AY206" s="3">
        <f t="shared" si="431"/>
        <v>0</v>
      </c>
      <c r="AZ206" s="3">
        <f t="shared" si="432"/>
        <v>0</v>
      </c>
      <c r="BA206" s="3">
        <f t="shared" si="433"/>
        <v>0</v>
      </c>
    </row>
    <row r="207" spans="1:56">
      <c r="A207" s="3" t="str">
        <f t="shared" si="388"/>
        <v>Rio Secco</v>
      </c>
      <c r="B207" s="3">
        <v>7</v>
      </c>
      <c r="C207" s="3">
        <f t="shared" si="386"/>
        <v>166</v>
      </c>
      <c r="D207" s="3">
        <f t="shared" si="389"/>
        <v>3</v>
      </c>
      <c r="E207" s="3">
        <f t="shared" si="389"/>
        <v>7</v>
      </c>
      <c r="F207" s="3">
        <f t="shared" si="389"/>
        <v>4</v>
      </c>
      <c r="G207" s="3">
        <f t="shared" si="389"/>
        <v>3</v>
      </c>
      <c r="H207" s="3">
        <f t="shared" si="389"/>
        <v>4</v>
      </c>
      <c r="I207" s="3">
        <f t="shared" si="389"/>
        <v>3</v>
      </c>
      <c r="J207" s="3">
        <f t="shared" si="390"/>
        <v>1</v>
      </c>
      <c r="K207" s="3">
        <f t="shared" si="391"/>
        <v>166</v>
      </c>
      <c r="L207" s="3">
        <f t="shared" si="392"/>
        <v>3</v>
      </c>
      <c r="M207" s="3">
        <f t="shared" si="393"/>
        <v>4</v>
      </c>
      <c r="N207" s="3">
        <f t="shared" si="394"/>
        <v>3</v>
      </c>
      <c r="O207" s="3">
        <f t="shared" si="395"/>
        <v>4</v>
      </c>
      <c r="P207" s="3">
        <f t="shared" si="396"/>
        <v>3</v>
      </c>
      <c r="Q207" s="3">
        <f t="shared" si="397"/>
        <v>1</v>
      </c>
      <c r="R207" s="3">
        <f t="shared" si="398"/>
        <v>0</v>
      </c>
      <c r="S207" s="3">
        <f t="shared" si="399"/>
        <v>1</v>
      </c>
      <c r="T207" s="3">
        <f t="shared" si="400"/>
        <v>0</v>
      </c>
      <c r="U207" s="3">
        <f t="shared" si="401"/>
        <v>0</v>
      </c>
      <c r="V207" s="3">
        <f t="shared" si="402"/>
        <v>0</v>
      </c>
      <c r="W207" s="3">
        <f t="shared" si="403"/>
        <v>0</v>
      </c>
      <c r="X207" s="3">
        <f t="shared" si="404"/>
        <v>0</v>
      </c>
      <c r="Y207" s="3">
        <f t="shared" si="405"/>
        <v>0</v>
      </c>
      <c r="Z207" s="3">
        <f t="shared" si="406"/>
        <v>0</v>
      </c>
      <c r="AA207" s="3">
        <f t="shared" si="407"/>
        <v>1</v>
      </c>
      <c r="AB207" s="3">
        <f t="shared" si="408"/>
        <v>0</v>
      </c>
      <c r="AC207" s="3">
        <f t="shared" si="409"/>
        <v>1</v>
      </c>
      <c r="AD207" s="3">
        <f t="shared" si="410"/>
        <v>0</v>
      </c>
      <c r="AE207" s="3">
        <f t="shared" si="411"/>
        <v>0</v>
      </c>
      <c r="AF207" s="3">
        <f t="shared" si="412"/>
        <v>0</v>
      </c>
      <c r="AG207" s="3">
        <f t="shared" si="413"/>
        <v>0</v>
      </c>
      <c r="AH207" s="3">
        <f t="shared" si="414"/>
        <v>0</v>
      </c>
      <c r="AI207" s="3">
        <f t="shared" si="415"/>
        <v>0</v>
      </c>
      <c r="AJ207" s="3">
        <f t="shared" si="416"/>
        <v>0</v>
      </c>
      <c r="AK207" s="3">
        <f t="shared" si="417"/>
        <v>1</v>
      </c>
      <c r="AL207" s="3">
        <f t="shared" si="418"/>
        <v>0</v>
      </c>
      <c r="AM207" s="3">
        <f t="shared" si="419"/>
        <v>1</v>
      </c>
      <c r="AN207" s="3">
        <f t="shared" si="420"/>
        <v>0</v>
      </c>
      <c r="AO207" s="3">
        <f t="shared" si="421"/>
        <v>0</v>
      </c>
      <c r="AP207" s="3">
        <f t="shared" si="422"/>
        <v>0</v>
      </c>
      <c r="AQ207" s="3">
        <f t="shared" si="423"/>
        <v>0</v>
      </c>
      <c r="AR207" s="3">
        <f t="shared" si="424"/>
        <v>0</v>
      </c>
      <c r="AS207" s="3">
        <f t="shared" si="425"/>
        <v>0</v>
      </c>
      <c r="AT207" s="3">
        <f t="shared" si="426"/>
        <v>0</v>
      </c>
      <c r="AU207" s="3">
        <f t="shared" si="427"/>
        <v>0</v>
      </c>
      <c r="AV207" s="3">
        <f t="shared" si="428"/>
        <v>0</v>
      </c>
      <c r="AW207" s="3">
        <f t="shared" si="429"/>
        <v>0</v>
      </c>
      <c r="AX207" s="3">
        <f t="shared" si="430"/>
        <v>0</v>
      </c>
      <c r="AY207" s="3">
        <f t="shared" si="431"/>
        <v>0</v>
      </c>
      <c r="AZ207" s="3">
        <f t="shared" si="432"/>
        <v>0</v>
      </c>
      <c r="BA207" s="3">
        <f t="shared" si="433"/>
        <v>0</v>
      </c>
    </row>
    <row r="208" spans="1:56">
      <c r="A208" s="3" t="str">
        <f t="shared" si="388"/>
        <v>Rio Secco</v>
      </c>
      <c r="B208" s="3">
        <v>8</v>
      </c>
      <c r="C208" s="3">
        <f t="shared" si="386"/>
        <v>536</v>
      </c>
      <c r="D208" s="3">
        <f t="shared" si="389"/>
        <v>5</v>
      </c>
      <c r="E208" s="3">
        <f t="shared" si="389"/>
        <v>9</v>
      </c>
      <c r="F208" s="3">
        <f t="shared" si="389"/>
        <v>5</v>
      </c>
      <c r="G208" s="3">
        <f t="shared" si="389"/>
        <v>6</v>
      </c>
      <c r="H208" s="3">
        <f t="shared" si="389"/>
        <v>6</v>
      </c>
      <c r="I208" s="3">
        <f t="shared" si="389"/>
        <v>5</v>
      </c>
      <c r="J208" s="3">
        <f t="shared" si="390"/>
        <v>0</v>
      </c>
      <c r="K208" s="3">
        <f t="shared" si="391"/>
        <v>0</v>
      </c>
      <c r="L208" s="3">
        <f t="shared" si="392"/>
        <v>0</v>
      </c>
      <c r="M208" s="3">
        <f t="shared" si="393"/>
        <v>0</v>
      </c>
      <c r="N208" s="3">
        <f t="shared" si="394"/>
        <v>0</v>
      </c>
      <c r="O208" s="3">
        <f t="shared" si="395"/>
        <v>0</v>
      </c>
      <c r="P208" s="3">
        <f t="shared" si="396"/>
        <v>0</v>
      </c>
      <c r="Q208" s="3">
        <f t="shared" si="397"/>
        <v>0</v>
      </c>
      <c r="R208" s="3">
        <f t="shared" si="398"/>
        <v>1</v>
      </c>
      <c r="S208" s="3">
        <f t="shared" si="399"/>
        <v>1</v>
      </c>
      <c r="T208" s="3">
        <f t="shared" si="400"/>
        <v>0</v>
      </c>
      <c r="U208" s="3">
        <f t="shared" si="401"/>
        <v>0</v>
      </c>
      <c r="V208" s="3">
        <f t="shared" si="402"/>
        <v>0</v>
      </c>
      <c r="W208" s="3">
        <f t="shared" si="403"/>
        <v>0</v>
      </c>
      <c r="X208" s="3">
        <f t="shared" si="404"/>
        <v>0</v>
      </c>
      <c r="Y208" s="3">
        <f t="shared" si="405"/>
        <v>0</v>
      </c>
      <c r="Z208" s="3">
        <f t="shared" si="406"/>
        <v>0</v>
      </c>
      <c r="AA208" s="3">
        <f t="shared" si="407"/>
        <v>0</v>
      </c>
      <c r="AB208" s="3">
        <f t="shared" si="408"/>
        <v>1</v>
      </c>
      <c r="AC208" s="3">
        <f t="shared" si="409"/>
        <v>1</v>
      </c>
      <c r="AD208" s="3">
        <f t="shared" si="410"/>
        <v>0</v>
      </c>
      <c r="AE208" s="3">
        <f t="shared" si="411"/>
        <v>0</v>
      </c>
      <c r="AF208" s="3">
        <f t="shared" si="412"/>
        <v>0</v>
      </c>
      <c r="AG208" s="3">
        <f t="shared" si="413"/>
        <v>0</v>
      </c>
      <c r="AH208" s="3">
        <f t="shared" si="414"/>
        <v>0</v>
      </c>
      <c r="AI208" s="3">
        <f t="shared" si="415"/>
        <v>0</v>
      </c>
      <c r="AJ208" s="3">
        <f t="shared" si="416"/>
        <v>0</v>
      </c>
      <c r="AK208" s="3">
        <f t="shared" si="417"/>
        <v>0</v>
      </c>
      <c r="AL208" s="3">
        <f t="shared" si="418"/>
        <v>1</v>
      </c>
      <c r="AM208" s="3">
        <f t="shared" si="419"/>
        <v>1</v>
      </c>
      <c r="AN208" s="3">
        <f t="shared" si="420"/>
        <v>0</v>
      </c>
      <c r="AO208" s="3">
        <f t="shared" si="421"/>
        <v>0</v>
      </c>
      <c r="AP208" s="3">
        <f t="shared" si="422"/>
        <v>0</v>
      </c>
      <c r="AQ208" s="3">
        <f t="shared" si="423"/>
        <v>0</v>
      </c>
      <c r="AR208" s="3">
        <f t="shared" si="424"/>
        <v>0</v>
      </c>
      <c r="AS208" s="3">
        <f t="shared" si="425"/>
        <v>0</v>
      </c>
      <c r="AT208" s="3">
        <f t="shared" si="426"/>
        <v>0</v>
      </c>
      <c r="AU208" s="3">
        <f t="shared" si="427"/>
        <v>1</v>
      </c>
      <c r="AV208" s="3">
        <f t="shared" si="428"/>
        <v>536</v>
      </c>
      <c r="AW208" s="3">
        <f t="shared" si="429"/>
        <v>5</v>
      </c>
      <c r="AX208" s="3">
        <f t="shared" si="430"/>
        <v>5</v>
      </c>
      <c r="AY208" s="3">
        <f t="shared" si="431"/>
        <v>6</v>
      </c>
      <c r="AZ208" s="3">
        <f t="shared" si="432"/>
        <v>6</v>
      </c>
      <c r="BA208" s="3">
        <f t="shared" si="433"/>
        <v>5</v>
      </c>
    </row>
    <row r="209" spans="1:53">
      <c r="A209" s="3" t="str">
        <f t="shared" si="388"/>
        <v>Rio Secco</v>
      </c>
      <c r="B209" s="3">
        <v>9</v>
      </c>
      <c r="C209" s="3">
        <f t="shared" si="386"/>
        <v>408</v>
      </c>
      <c r="D209" s="3">
        <f t="shared" si="389"/>
        <v>4</v>
      </c>
      <c r="E209" s="3">
        <f t="shared" si="389"/>
        <v>3</v>
      </c>
      <c r="F209" s="3">
        <f t="shared" si="389"/>
        <v>4</v>
      </c>
      <c r="G209" s="3">
        <f t="shared" si="389"/>
        <v>4</v>
      </c>
      <c r="H209" s="3">
        <f t="shared" si="389"/>
        <v>4</v>
      </c>
      <c r="I209" s="3">
        <f t="shared" si="389"/>
        <v>4</v>
      </c>
      <c r="J209" s="3">
        <f t="shared" si="390"/>
        <v>0</v>
      </c>
      <c r="K209" s="3">
        <f t="shared" si="391"/>
        <v>0</v>
      </c>
      <c r="L209" s="3">
        <f t="shared" si="392"/>
        <v>0</v>
      </c>
      <c r="M209" s="3">
        <f t="shared" si="393"/>
        <v>0</v>
      </c>
      <c r="N209" s="3">
        <f t="shared" si="394"/>
        <v>0</v>
      </c>
      <c r="O209" s="3">
        <f t="shared" si="395"/>
        <v>0</v>
      </c>
      <c r="P209" s="3">
        <f t="shared" si="396"/>
        <v>0</v>
      </c>
      <c r="Q209" s="3">
        <f t="shared" si="397"/>
        <v>0</v>
      </c>
      <c r="R209" s="3">
        <f t="shared" si="398"/>
        <v>1</v>
      </c>
      <c r="S209" s="3">
        <f t="shared" si="399"/>
        <v>1</v>
      </c>
      <c r="T209" s="3">
        <f t="shared" si="400"/>
        <v>0</v>
      </c>
      <c r="U209" s="3">
        <f t="shared" si="401"/>
        <v>0</v>
      </c>
      <c r="V209" s="3">
        <f t="shared" si="402"/>
        <v>0</v>
      </c>
      <c r="W209" s="3">
        <f t="shared" si="403"/>
        <v>0</v>
      </c>
      <c r="X209" s="3">
        <f t="shared" si="404"/>
        <v>0</v>
      </c>
      <c r="Y209" s="3">
        <f t="shared" si="405"/>
        <v>0</v>
      </c>
      <c r="Z209" s="3">
        <f t="shared" si="406"/>
        <v>0</v>
      </c>
      <c r="AA209" s="3">
        <f t="shared" si="407"/>
        <v>0</v>
      </c>
      <c r="AB209" s="3">
        <f t="shared" si="408"/>
        <v>1</v>
      </c>
      <c r="AC209" s="3">
        <f t="shared" si="409"/>
        <v>1</v>
      </c>
      <c r="AD209" s="3">
        <f t="shared" si="410"/>
        <v>0</v>
      </c>
      <c r="AE209" s="3">
        <f t="shared" si="411"/>
        <v>0</v>
      </c>
      <c r="AF209" s="3">
        <f t="shared" si="412"/>
        <v>0</v>
      </c>
      <c r="AG209" s="3">
        <f t="shared" si="413"/>
        <v>0</v>
      </c>
      <c r="AH209" s="3">
        <f t="shared" si="414"/>
        <v>0</v>
      </c>
      <c r="AI209" s="3">
        <f t="shared" si="415"/>
        <v>0</v>
      </c>
      <c r="AJ209" s="3">
        <f t="shared" si="416"/>
        <v>0</v>
      </c>
      <c r="AK209" s="3">
        <f t="shared" si="417"/>
        <v>1</v>
      </c>
      <c r="AL209" s="3">
        <f t="shared" si="418"/>
        <v>1</v>
      </c>
      <c r="AM209" s="3">
        <f t="shared" si="419"/>
        <v>2</v>
      </c>
      <c r="AN209" s="3">
        <f t="shared" si="420"/>
        <v>1</v>
      </c>
      <c r="AO209" s="3">
        <f t="shared" si="421"/>
        <v>408</v>
      </c>
      <c r="AP209" s="3">
        <f t="shared" si="422"/>
        <v>4</v>
      </c>
      <c r="AQ209" s="3">
        <f t="shared" si="423"/>
        <v>4</v>
      </c>
      <c r="AR209" s="3">
        <f t="shared" si="424"/>
        <v>4</v>
      </c>
      <c r="AS209" s="3">
        <f t="shared" si="425"/>
        <v>4</v>
      </c>
      <c r="AT209" s="3">
        <f t="shared" si="426"/>
        <v>4</v>
      </c>
      <c r="AU209" s="3">
        <f t="shared" si="427"/>
        <v>0</v>
      </c>
      <c r="AV209" s="3">
        <f t="shared" si="428"/>
        <v>0</v>
      </c>
      <c r="AW209" s="3">
        <f t="shared" si="429"/>
        <v>0</v>
      </c>
      <c r="AX209" s="3">
        <f t="shared" si="430"/>
        <v>0</v>
      </c>
      <c r="AY209" s="3">
        <f t="shared" si="431"/>
        <v>0</v>
      </c>
      <c r="AZ209" s="3">
        <f t="shared" si="432"/>
        <v>0</v>
      </c>
      <c r="BA209" s="3">
        <f t="shared" si="433"/>
        <v>0</v>
      </c>
    </row>
    <row r="210" spans="1:53">
      <c r="A210" s="3" t="str">
        <f t="shared" si="388"/>
        <v>Rio Secco (started on hole #10)</v>
      </c>
      <c r="B210" s="3">
        <v>10</v>
      </c>
      <c r="C210" s="3">
        <f t="shared" si="386"/>
        <v>324</v>
      </c>
      <c r="D210" s="3">
        <f t="shared" si="389"/>
        <v>4</v>
      </c>
      <c r="E210" s="3">
        <f t="shared" si="389"/>
        <v>16</v>
      </c>
      <c r="F210" s="3">
        <f t="shared" si="389"/>
        <v>6</v>
      </c>
      <c r="G210" s="3">
        <f t="shared" si="389"/>
        <v>3</v>
      </c>
      <c r="H210" s="3">
        <f t="shared" si="389"/>
        <v>4</v>
      </c>
      <c r="I210" s="3">
        <f t="shared" si="389"/>
        <v>6</v>
      </c>
      <c r="J210" s="3">
        <f t="shared" si="390"/>
        <v>0</v>
      </c>
      <c r="K210" s="3">
        <f t="shared" si="391"/>
        <v>0</v>
      </c>
      <c r="L210" s="3">
        <f t="shared" si="392"/>
        <v>0</v>
      </c>
      <c r="M210" s="3">
        <f t="shared" si="393"/>
        <v>0</v>
      </c>
      <c r="N210" s="3">
        <f t="shared" si="394"/>
        <v>0</v>
      </c>
      <c r="O210" s="3">
        <f t="shared" si="395"/>
        <v>0</v>
      </c>
      <c r="P210" s="3">
        <f t="shared" si="396"/>
        <v>0</v>
      </c>
      <c r="Q210" s="3">
        <f t="shared" si="397"/>
        <v>0</v>
      </c>
      <c r="R210" s="3">
        <f t="shared" si="398"/>
        <v>1</v>
      </c>
      <c r="S210" s="3">
        <f t="shared" si="399"/>
        <v>1</v>
      </c>
      <c r="T210" s="3">
        <f t="shared" si="400"/>
        <v>0</v>
      </c>
      <c r="U210" s="3">
        <f t="shared" si="401"/>
        <v>0</v>
      </c>
      <c r="V210" s="3">
        <f t="shared" si="402"/>
        <v>0</v>
      </c>
      <c r="W210" s="3">
        <f t="shared" si="403"/>
        <v>0</v>
      </c>
      <c r="X210" s="3">
        <f t="shared" si="404"/>
        <v>0</v>
      </c>
      <c r="Y210" s="3">
        <f t="shared" si="405"/>
        <v>0</v>
      </c>
      <c r="Z210" s="3">
        <f t="shared" si="406"/>
        <v>0</v>
      </c>
      <c r="AA210" s="3">
        <f t="shared" si="407"/>
        <v>1</v>
      </c>
      <c r="AB210" s="3">
        <f t="shared" si="408"/>
        <v>1</v>
      </c>
      <c r="AC210" s="3">
        <f t="shared" si="409"/>
        <v>2</v>
      </c>
      <c r="AD210" s="3">
        <f t="shared" si="410"/>
        <v>1</v>
      </c>
      <c r="AE210" s="3">
        <f t="shared" si="411"/>
        <v>324</v>
      </c>
      <c r="AF210" s="3">
        <f t="shared" si="412"/>
        <v>4</v>
      </c>
      <c r="AG210" s="3">
        <f t="shared" si="413"/>
        <v>6</v>
      </c>
      <c r="AH210" s="3">
        <f t="shared" si="414"/>
        <v>3</v>
      </c>
      <c r="AI210" s="3">
        <f t="shared" si="415"/>
        <v>4</v>
      </c>
      <c r="AJ210" s="3">
        <f t="shared" si="416"/>
        <v>6</v>
      </c>
      <c r="AK210" s="3">
        <f t="shared" si="417"/>
        <v>1</v>
      </c>
      <c r="AL210" s="3">
        <f t="shared" si="418"/>
        <v>0</v>
      </c>
      <c r="AM210" s="3">
        <f t="shared" si="419"/>
        <v>1</v>
      </c>
      <c r="AN210" s="3">
        <f t="shared" si="420"/>
        <v>0</v>
      </c>
      <c r="AO210" s="3">
        <f t="shared" si="421"/>
        <v>0</v>
      </c>
      <c r="AP210" s="3">
        <f t="shared" si="422"/>
        <v>0</v>
      </c>
      <c r="AQ210" s="3">
        <f t="shared" si="423"/>
        <v>0</v>
      </c>
      <c r="AR210" s="3">
        <f t="shared" si="424"/>
        <v>0</v>
      </c>
      <c r="AS210" s="3">
        <f t="shared" si="425"/>
        <v>0</v>
      </c>
      <c r="AT210" s="3">
        <f t="shared" si="426"/>
        <v>0</v>
      </c>
      <c r="AU210" s="3">
        <f t="shared" si="427"/>
        <v>0</v>
      </c>
      <c r="AV210" s="3">
        <f t="shared" si="428"/>
        <v>0</v>
      </c>
      <c r="AW210" s="3">
        <f t="shared" si="429"/>
        <v>0</v>
      </c>
      <c r="AX210" s="3">
        <f t="shared" si="430"/>
        <v>0</v>
      </c>
      <c r="AY210" s="3">
        <f t="shared" si="431"/>
        <v>0</v>
      </c>
      <c r="AZ210" s="3">
        <f t="shared" si="432"/>
        <v>0</v>
      </c>
      <c r="BA210" s="3">
        <f t="shared" si="433"/>
        <v>0</v>
      </c>
    </row>
    <row r="211" spans="1:53">
      <c r="A211" s="3" t="str">
        <f t="shared" si="388"/>
        <v>Rio Secco</v>
      </c>
      <c r="B211" s="3">
        <v>11</v>
      </c>
      <c r="C211" s="3">
        <f t="shared" si="386"/>
        <v>417</v>
      </c>
      <c r="D211" s="3">
        <f t="shared" si="389"/>
        <v>4</v>
      </c>
      <c r="E211" s="3">
        <f t="shared" si="389"/>
        <v>2</v>
      </c>
      <c r="F211" s="3">
        <f t="shared" si="389"/>
        <v>10</v>
      </c>
      <c r="G211" s="3">
        <f t="shared" si="389"/>
        <v>7</v>
      </c>
      <c r="H211" s="3">
        <f t="shared" si="389"/>
        <v>9</v>
      </c>
      <c r="I211" s="3">
        <f t="shared" si="389"/>
        <v>3</v>
      </c>
      <c r="J211" s="3">
        <f t="shared" si="390"/>
        <v>0</v>
      </c>
      <c r="K211" s="3">
        <f t="shared" si="391"/>
        <v>0</v>
      </c>
      <c r="L211" s="3">
        <f t="shared" si="392"/>
        <v>0</v>
      </c>
      <c r="M211" s="3">
        <f t="shared" si="393"/>
        <v>0</v>
      </c>
      <c r="N211" s="3">
        <f t="shared" si="394"/>
        <v>0</v>
      </c>
      <c r="O211" s="3">
        <f t="shared" si="395"/>
        <v>0</v>
      </c>
      <c r="P211" s="3">
        <f t="shared" si="396"/>
        <v>0</v>
      </c>
      <c r="Q211" s="3">
        <f t="shared" si="397"/>
        <v>0</v>
      </c>
      <c r="R211" s="3">
        <f t="shared" si="398"/>
        <v>1</v>
      </c>
      <c r="S211" s="3">
        <f t="shared" si="399"/>
        <v>1</v>
      </c>
      <c r="T211" s="3">
        <f t="shared" si="400"/>
        <v>0</v>
      </c>
      <c r="U211" s="3">
        <f t="shared" si="401"/>
        <v>0</v>
      </c>
      <c r="V211" s="3">
        <f t="shared" si="402"/>
        <v>0</v>
      </c>
      <c r="W211" s="3">
        <f t="shared" si="403"/>
        <v>0</v>
      </c>
      <c r="X211" s="3">
        <f t="shared" si="404"/>
        <v>0</v>
      </c>
      <c r="Y211" s="3">
        <f t="shared" si="405"/>
        <v>0</v>
      </c>
      <c r="Z211" s="3">
        <f t="shared" si="406"/>
        <v>0</v>
      </c>
      <c r="AA211" s="3">
        <f t="shared" si="407"/>
        <v>0</v>
      </c>
      <c r="AB211" s="3">
        <f t="shared" si="408"/>
        <v>1</v>
      </c>
      <c r="AC211" s="3">
        <f t="shared" si="409"/>
        <v>1</v>
      </c>
      <c r="AD211" s="3">
        <f t="shared" si="410"/>
        <v>0</v>
      </c>
      <c r="AE211" s="3">
        <f t="shared" si="411"/>
        <v>0</v>
      </c>
      <c r="AF211" s="3">
        <f t="shared" si="412"/>
        <v>0</v>
      </c>
      <c r="AG211" s="3">
        <f t="shared" si="413"/>
        <v>0</v>
      </c>
      <c r="AH211" s="3">
        <f t="shared" si="414"/>
        <v>0</v>
      </c>
      <c r="AI211" s="3">
        <f t="shared" si="415"/>
        <v>0</v>
      </c>
      <c r="AJ211" s="3">
        <f t="shared" si="416"/>
        <v>0</v>
      </c>
      <c r="AK211" s="3">
        <f t="shared" si="417"/>
        <v>1</v>
      </c>
      <c r="AL211" s="3">
        <f t="shared" si="418"/>
        <v>1</v>
      </c>
      <c r="AM211" s="3">
        <f t="shared" si="419"/>
        <v>2</v>
      </c>
      <c r="AN211" s="3">
        <f t="shared" si="420"/>
        <v>1</v>
      </c>
      <c r="AO211" s="3">
        <f t="shared" si="421"/>
        <v>417</v>
      </c>
      <c r="AP211" s="3">
        <f t="shared" si="422"/>
        <v>4</v>
      </c>
      <c r="AQ211" s="3">
        <f t="shared" si="423"/>
        <v>10</v>
      </c>
      <c r="AR211" s="3">
        <f t="shared" si="424"/>
        <v>7</v>
      </c>
      <c r="AS211" s="3">
        <f t="shared" si="425"/>
        <v>9</v>
      </c>
      <c r="AT211" s="3">
        <f t="shared" si="426"/>
        <v>3</v>
      </c>
      <c r="AU211" s="3">
        <f t="shared" si="427"/>
        <v>0</v>
      </c>
      <c r="AV211" s="3">
        <f t="shared" si="428"/>
        <v>0</v>
      </c>
      <c r="AW211" s="3">
        <f t="shared" si="429"/>
        <v>0</v>
      </c>
      <c r="AX211" s="3">
        <f t="shared" si="430"/>
        <v>0</v>
      </c>
      <c r="AY211" s="3">
        <f t="shared" si="431"/>
        <v>0</v>
      </c>
      <c r="AZ211" s="3">
        <f t="shared" si="432"/>
        <v>0</v>
      </c>
      <c r="BA211" s="3">
        <f t="shared" si="433"/>
        <v>0</v>
      </c>
    </row>
    <row r="212" spans="1:53">
      <c r="A212" s="3" t="str">
        <f t="shared" si="388"/>
        <v>Rio Secco</v>
      </c>
      <c r="B212" s="3">
        <v>12</v>
      </c>
      <c r="C212" s="3">
        <f t="shared" si="386"/>
        <v>164</v>
      </c>
      <c r="D212" s="3">
        <f t="shared" ref="D212:I221" si="434">D13</f>
        <v>3</v>
      </c>
      <c r="E212" s="3">
        <f t="shared" si="434"/>
        <v>14</v>
      </c>
      <c r="F212" s="3">
        <f t="shared" si="434"/>
        <v>4</v>
      </c>
      <c r="G212" s="3">
        <f t="shared" si="434"/>
        <v>3</v>
      </c>
      <c r="H212" s="3">
        <f t="shared" si="434"/>
        <v>4</v>
      </c>
      <c r="I212" s="3">
        <f t="shared" si="434"/>
        <v>3</v>
      </c>
      <c r="J212" s="3">
        <f t="shared" si="390"/>
        <v>1</v>
      </c>
      <c r="K212" s="3">
        <f t="shared" si="391"/>
        <v>164</v>
      </c>
      <c r="L212" s="3">
        <f t="shared" si="392"/>
        <v>3</v>
      </c>
      <c r="M212" s="3">
        <f t="shared" si="393"/>
        <v>4</v>
      </c>
      <c r="N212" s="3">
        <f t="shared" si="394"/>
        <v>3</v>
      </c>
      <c r="O212" s="3">
        <f t="shared" si="395"/>
        <v>4</v>
      </c>
      <c r="P212" s="3">
        <f t="shared" si="396"/>
        <v>3</v>
      </c>
      <c r="Q212" s="3">
        <f t="shared" si="397"/>
        <v>1</v>
      </c>
      <c r="R212" s="3">
        <f t="shared" si="398"/>
        <v>0</v>
      </c>
      <c r="S212" s="3">
        <f t="shared" si="399"/>
        <v>1</v>
      </c>
      <c r="T212" s="3">
        <f t="shared" si="400"/>
        <v>0</v>
      </c>
      <c r="U212" s="3">
        <f t="shared" si="401"/>
        <v>0</v>
      </c>
      <c r="V212" s="3">
        <f t="shared" si="402"/>
        <v>0</v>
      </c>
      <c r="W212" s="3">
        <f t="shared" si="403"/>
        <v>0</v>
      </c>
      <c r="X212" s="3">
        <f t="shared" si="404"/>
        <v>0</v>
      </c>
      <c r="Y212" s="3">
        <f t="shared" si="405"/>
        <v>0</v>
      </c>
      <c r="Z212" s="3">
        <f t="shared" si="406"/>
        <v>0</v>
      </c>
      <c r="AA212" s="3">
        <f t="shared" si="407"/>
        <v>1</v>
      </c>
      <c r="AB212" s="3">
        <f t="shared" si="408"/>
        <v>0</v>
      </c>
      <c r="AC212" s="3">
        <f t="shared" si="409"/>
        <v>1</v>
      </c>
      <c r="AD212" s="3">
        <f t="shared" si="410"/>
        <v>0</v>
      </c>
      <c r="AE212" s="3">
        <f t="shared" si="411"/>
        <v>0</v>
      </c>
      <c r="AF212" s="3">
        <f t="shared" si="412"/>
        <v>0</v>
      </c>
      <c r="AG212" s="3">
        <f t="shared" si="413"/>
        <v>0</v>
      </c>
      <c r="AH212" s="3">
        <f t="shared" si="414"/>
        <v>0</v>
      </c>
      <c r="AI212" s="3">
        <f t="shared" si="415"/>
        <v>0</v>
      </c>
      <c r="AJ212" s="3">
        <f t="shared" si="416"/>
        <v>0</v>
      </c>
      <c r="AK212" s="3">
        <f t="shared" si="417"/>
        <v>1</v>
      </c>
      <c r="AL212" s="3">
        <f t="shared" si="418"/>
        <v>0</v>
      </c>
      <c r="AM212" s="3">
        <f t="shared" si="419"/>
        <v>1</v>
      </c>
      <c r="AN212" s="3">
        <f t="shared" si="420"/>
        <v>0</v>
      </c>
      <c r="AO212" s="3">
        <f t="shared" si="421"/>
        <v>0</v>
      </c>
      <c r="AP212" s="3">
        <f t="shared" si="422"/>
        <v>0</v>
      </c>
      <c r="AQ212" s="3">
        <f t="shared" si="423"/>
        <v>0</v>
      </c>
      <c r="AR212" s="3">
        <f t="shared" si="424"/>
        <v>0</v>
      </c>
      <c r="AS212" s="3">
        <f t="shared" si="425"/>
        <v>0</v>
      </c>
      <c r="AT212" s="3">
        <f t="shared" si="426"/>
        <v>0</v>
      </c>
      <c r="AU212" s="3">
        <f t="shared" si="427"/>
        <v>0</v>
      </c>
      <c r="AV212" s="3">
        <f t="shared" si="428"/>
        <v>0</v>
      </c>
      <c r="AW212" s="3">
        <f t="shared" si="429"/>
        <v>0</v>
      </c>
      <c r="AX212" s="3">
        <f t="shared" si="430"/>
        <v>0</v>
      </c>
      <c r="AY212" s="3">
        <f t="shared" si="431"/>
        <v>0</v>
      </c>
      <c r="AZ212" s="3">
        <f t="shared" si="432"/>
        <v>0</v>
      </c>
      <c r="BA212" s="3">
        <f t="shared" si="433"/>
        <v>0</v>
      </c>
    </row>
    <row r="213" spans="1:53">
      <c r="A213" s="3" t="str">
        <f t="shared" si="388"/>
        <v>Rio Secco</v>
      </c>
      <c r="B213" s="3">
        <v>13</v>
      </c>
      <c r="C213" s="3">
        <f t="shared" si="386"/>
        <v>247</v>
      </c>
      <c r="D213" s="3">
        <f t="shared" si="434"/>
        <v>4</v>
      </c>
      <c r="E213" s="3">
        <f t="shared" si="434"/>
        <v>10</v>
      </c>
      <c r="F213" s="3">
        <f t="shared" si="434"/>
        <v>7</v>
      </c>
      <c r="G213" s="3">
        <f t="shared" si="434"/>
        <v>4</v>
      </c>
      <c r="H213" s="3">
        <f t="shared" si="434"/>
        <v>8</v>
      </c>
      <c r="I213" s="3">
        <f t="shared" si="434"/>
        <v>5</v>
      </c>
      <c r="J213" s="3">
        <f t="shared" si="390"/>
        <v>0</v>
      </c>
      <c r="K213" s="3">
        <f t="shared" si="391"/>
        <v>0</v>
      </c>
      <c r="L213" s="3">
        <f t="shared" si="392"/>
        <v>0</v>
      </c>
      <c r="M213" s="3">
        <f t="shared" si="393"/>
        <v>0</v>
      </c>
      <c r="N213" s="3">
        <f t="shared" si="394"/>
        <v>0</v>
      </c>
      <c r="O213" s="3">
        <f t="shared" si="395"/>
        <v>0</v>
      </c>
      <c r="P213" s="3">
        <f t="shared" si="396"/>
        <v>0</v>
      </c>
      <c r="Q213" s="3">
        <f t="shared" si="397"/>
        <v>1</v>
      </c>
      <c r="R213" s="3">
        <f t="shared" si="398"/>
        <v>1</v>
      </c>
      <c r="S213" s="3">
        <f t="shared" si="399"/>
        <v>2</v>
      </c>
      <c r="T213" s="3">
        <f t="shared" si="400"/>
        <v>1</v>
      </c>
      <c r="U213" s="3">
        <f t="shared" si="401"/>
        <v>247</v>
      </c>
      <c r="V213" s="3">
        <f t="shared" si="402"/>
        <v>4</v>
      </c>
      <c r="W213" s="3">
        <f t="shared" si="403"/>
        <v>7</v>
      </c>
      <c r="X213" s="3">
        <f t="shared" si="404"/>
        <v>4</v>
      </c>
      <c r="Y213" s="3">
        <f t="shared" si="405"/>
        <v>8</v>
      </c>
      <c r="Z213" s="3">
        <f t="shared" si="406"/>
        <v>5</v>
      </c>
      <c r="AA213" s="3">
        <f t="shared" si="407"/>
        <v>1</v>
      </c>
      <c r="AB213" s="3">
        <f t="shared" si="408"/>
        <v>0</v>
      </c>
      <c r="AC213" s="3">
        <f t="shared" si="409"/>
        <v>1</v>
      </c>
      <c r="AD213" s="3">
        <f t="shared" si="410"/>
        <v>0</v>
      </c>
      <c r="AE213" s="3">
        <f t="shared" si="411"/>
        <v>0</v>
      </c>
      <c r="AF213" s="3">
        <f t="shared" si="412"/>
        <v>0</v>
      </c>
      <c r="AG213" s="3">
        <f t="shared" si="413"/>
        <v>0</v>
      </c>
      <c r="AH213" s="3">
        <f t="shared" si="414"/>
        <v>0</v>
      </c>
      <c r="AI213" s="3">
        <f t="shared" si="415"/>
        <v>0</v>
      </c>
      <c r="AJ213" s="3">
        <f t="shared" si="416"/>
        <v>0</v>
      </c>
      <c r="AK213" s="3">
        <f t="shared" si="417"/>
        <v>1</v>
      </c>
      <c r="AL213" s="3">
        <f t="shared" si="418"/>
        <v>0</v>
      </c>
      <c r="AM213" s="3">
        <f t="shared" si="419"/>
        <v>1</v>
      </c>
      <c r="AN213" s="3">
        <f t="shared" si="420"/>
        <v>0</v>
      </c>
      <c r="AO213" s="3">
        <f t="shared" si="421"/>
        <v>0</v>
      </c>
      <c r="AP213" s="3">
        <f t="shared" si="422"/>
        <v>0</v>
      </c>
      <c r="AQ213" s="3">
        <f t="shared" si="423"/>
        <v>0</v>
      </c>
      <c r="AR213" s="3">
        <f t="shared" si="424"/>
        <v>0</v>
      </c>
      <c r="AS213" s="3">
        <f t="shared" si="425"/>
        <v>0</v>
      </c>
      <c r="AT213" s="3">
        <f t="shared" si="426"/>
        <v>0</v>
      </c>
      <c r="AU213" s="3">
        <f t="shared" si="427"/>
        <v>0</v>
      </c>
      <c r="AV213" s="3">
        <f t="shared" si="428"/>
        <v>0</v>
      </c>
      <c r="AW213" s="3">
        <f t="shared" si="429"/>
        <v>0</v>
      </c>
      <c r="AX213" s="3">
        <f t="shared" si="430"/>
        <v>0</v>
      </c>
      <c r="AY213" s="3">
        <f t="shared" si="431"/>
        <v>0</v>
      </c>
      <c r="AZ213" s="3">
        <f t="shared" si="432"/>
        <v>0</v>
      </c>
      <c r="BA213" s="3">
        <f t="shared" si="433"/>
        <v>0</v>
      </c>
    </row>
    <row r="214" spans="1:53">
      <c r="A214" s="3" t="str">
        <f t="shared" si="388"/>
        <v>Rio Secco</v>
      </c>
      <c r="B214" s="3">
        <v>14</v>
      </c>
      <c r="C214" s="3">
        <f t="shared" si="386"/>
        <v>365</v>
      </c>
      <c r="D214" s="3">
        <f t="shared" si="434"/>
        <v>4</v>
      </c>
      <c r="E214" s="3">
        <f t="shared" si="434"/>
        <v>4</v>
      </c>
      <c r="F214" s="3">
        <f t="shared" si="434"/>
        <v>7</v>
      </c>
      <c r="G214" s="3">
        <f t="shared" si="434"/>
        <v>5</v>
      </c>
      <c r="H214" s="3">
        <f t="shared" si="434"/>
        <v>5</v>
      </c>
      <c r="I214" s="3">
        <f t="shared" si="434"/>
        <v>4</v>
      </c>
      <c r="J214" s="3">
        <f t="shared" si="390"/>
        <v>0</v>
      </c>
      <c r="K214" s="3">
        <f t="shared" si="391"/>
        <v>0</v>
      </c>
      <c r="L214" s="3">
        <f t="shared" si="392"/>
        <v>0</v>
      </c>
      <c r="M214" s="3">
        <f t="shared" si="393"/>
        <v>0</v>
      </c>
      <c r="N214" s="3">
        <f t="shared" si="394"/>
        <v>0</v>
      </c>
      <c r="O214" s="3">
        <f t="shared" si="395"/>
        <v>0</v>
      </c>
      <c r="P214" s="3">
        <f t="shared" si="396"/>
        <v>0</v>
      </c>
      <c r="Q214" s="3">
        <f t="shared" si="397"/>
        <v>0</v>
      </c>
      <c r="R214" s="3">
        <f t="shared" si="398"/>
        <v>1</v>
      </c>
      <c r="S214" s="3">
        <f t="shared" si="399"/>
        <v>1</v>
      </c>
      <c r="T214" s="3">
        <f t="shared" si="400"/>
        <v>0</v>
      </c>
      <c r="U214" s="3">
        <f t="shared" si="401"/>
        <v>0</v>
      </c>
      <c r="V214" s="3">
        <f t="shared" si="402"/>
        <v>0</v>
      </c>
      <c r="W214" s="3">
        <f t="shared" si="403"/>
        <v>0</v>
      </c>
      <c r="X214" s="3">
        <f t="shared" si="404"/>
        <v>0</v>
      </c>
      <c r="Y214" s="3">
        <f t="shared" si="405"/>
        <v>0</v>
      </c>
      <c r="Z214" s="3">
        <f t="shared" si="406"/>
        <v>0</v>
      </c>
      <c r="AA214" s="3">
        <f t="shared" si="407"/>
        <v>1</v>
      </c>
      <c r="AB214" s="3">
        <f t="shared" si="408"/>
        <v>1</v>
      </c>
      <c r="AC214" s="3">
        <f t="shared" si="409"/>
        <v>2</v>
      </c>
      <c r="AD214" s="3">
        <f t="shared" si="410"/>
        <v>1</v>
      </c>
      <c r="AE214" s="3">
        <f t="shared" si="411"/>
        <v>365</v>
      </c>
      <c r="AF214" s="3">
        <f t="shared" si="412"/>
        <v>4</v>
      </c>
      <c r="AG214" s="3">
        <f t="shared" si="413"/>
        <v>7</v>
      </c>
      <c r="AH214" s="3">
        <f t="shared" si="414"/>
        <v>5</v>
      </c>
      <c r="AI214" s="3">
        <f t="shared" si="415"/>
        <v>5</v>
      </c>
      <c r="AJ214" s="3">
        <f t="shared" si="416"/>
        <v>4</v>
      </c>
      <c r="AK214" s="3">
        <f t="shared" si="417"/>
        <v>1</v>
      </c>
      <c r="AL214" s="3">
        <f t="shared" si="418"/>
        <v>0</v>
      </c>
      <c r="AM214" s="3">
        <f t="shared" si="419"/>
        <v>1</v>
      </c>
      <c r="AN214" s="3">
        <f t="shared" si="420"/>
        <v>0</v>
      </c>
      <c r="AO214" s="3">
        <f t="shared" si="421"/>
        <v>0</v>
      </c>
      <c r="AP214" s="3">
        <f t="shared" si="422"/>
        <v>0</v>
      </c>
      <c r="AQ214" s="3">
        <f t="shared" si="423"/>
        <v>0</v>
      </c>
      <c r="AR214" s="3">
        <f t="shared" si="424"/>
        <v>0</v>
      </c>
      <c r="AS214" s="3">
        <f t="shared" si="425"/>
        <v>0</v>
      </c>
      <c r="AT214" s="3">
        <f t="shared" si="426"/>
        <v>0</v>
      </c>
      <c r="AU214" s="3">
        <f t="shared" si="427"/>
        <v>0</v>
      </c>
      <c r="AV214" s="3">
        <f t="shared" si="428"/>
        <v>0</v>
      </c>
      <c r="AW214" s="3">
        <f t="shared" si="429"/>
        <v>0</v>
      </c>
      <c r="AX214" s="3">
        <f t="shared" si="430"/>
        <v>0</v>
      </c>
      <c r="AY214" s="3">
        <f t="shared" si="431"/>
        <v>0</v>
      </c>
      <c r="AZ214" s="3">
        <f t="shared" si="432"/>
        <v>0</v>
      </c>
      <c r="BA214" s="3">
        <f t="shared" si="433"/>
        <v>0</v>
      </c>
    </row>
    <row r="215" spans="1:53">
      <c r="A215" s="3" t="str">
        <f t="shared" si="388"/>
        <v>Rio Secco</v>
      </c>
      <c r="B215" s="3">
        <v>15</v>
      </c>
      <c r="C215" s="3">
        <f t="shared" si="386"/>
        <v>147</v>
      </c>
      <c r="D215" s="3">
        <f t="shared" si="434"/>
        <v>3</v>
      </c>
      <c r="E215" s="3">
        <f t="shared" si="434"/>
        <v>12</v>
      </c>
      <c r="F215" s="3">
        <f t="shared" si="434"/>
        <v>5</v>
      </c>
      <c r="G215" s="3">
        <f t="shared" si="434"/>
        <v>5</v>
      </c>
      <c r="H215" s="3">
        <f t="shared" si="434"/>
        <v>4</v>
      </c>
      <c r="I215" s="3">
        <f t="shared" si="434"/>
        <v>5</v>
      </c>
      <c r="J215" s="3">
        <f t="shared" si="390"/>
        <v>1</v>
      </c>
      <c r="K215" s="3">
        <f t="shared" si="391"/>
        <v>147</v>
      </c>
      <c r="L215" s="3">
        <f t="shared" si="392"/>
        <v>3</v>
      </c>
      <c r="M215" s="3">
        <f t="shared" ref="M215:M278" si="435">IF($J215=1,F215,0)</f>
        <v>5</v>
      </c>
      <c r="N215" s="3">
        <f t="shared" ref="N215:N278" si="436">IF($J215=1,G215,0)</f>
        <v>5</v>
      </c>
      <c r="O215" s="3">
        <f t="shared" ref="O215:O278" si="437">IF($J215=1,H215,0)</f>
        <v>4</v>
      </c>
      <c r="P215" s="3">
        <f t="shared" ref="P215:P278" si="438">IF($J215=1,I215,0)</f>
        <v>5</v>
      </c>
      <c r="Q215" s="3">
        <f t="shared" si="397"/>
        <v>1</v>
      </c>
      <c r="R215" s="3">
        <f t="shared" si="398"/>
        <v>0</v>
      </c>
      <c r="S215" s="3">
        <f t="shared" si="399"/>
        <v>1</v>
      </c>
      <c r="T215" s="3">
        <f t="shared" si="400"/>
        <v>0</v>
      </c>
      <c r="U215" s="3">
        <f t="shared" si="401"/>
        <v>0</v>
      </c>
      <c r="V215" s="3">
        <f t="shared" si="402"/>
        <v>0</v>
      </c>
      <c r="W215" s="3">
        <f t="shared" si="403"/>
        <v>0</v>
      </c>
      <c r="X215" s="3">
        <f t="shared" si="404"/>
        <v>0</v>
      </c>
      <c r="Y215" s="3">
        <f t="shared" si="405"/>
        <v>0</v>
      </c>
      <c r="Z215" s="3">
        <f t="shared" si="406"/>
        <v>0</v>
      </c>
      <c r="AA215" s="3">
        <f t="shared" si="407"/>
        <v>1</v>
      </c>
      <c r="AB215" s="3">
        <f t="shared" si="408"/>
        <v>0</v>
      </c>
      <c r="AC215" s="3">
        <f t="shared" si="409"/>
        <v>1</v>
      </c>
      <c r="AD215" s="3">
        <f t="shared" si="410"/>
        <v>0</v>
      </c>
      <c r="AE215" s="3">
        <f t="shared" si="411"/>
        <v>0</v>
      </c>
      <c r="AF215" s="3">
        <f t="shared" si="412"/>
        <v>0</v>
      </c>
      <c r="AG215" s="3">
        <f t="shared" si="413"/>
        <v>0</v>
      </c>
      <c r="AH215" s="3">
        <f t="shared" si="414"/>
        <v>0</v>
      </c>
      <c r="AI215" s="3">
        <f t="shared" si="415"/>
        <v>0</v>
      </c>
      <c r="AJ215" s="3">
        <f t="shared" si="416"/>
        <v>0</v>
      </c>
      <c r="AK215" s="3">
        <f t="shared" si="417"/>
        <v>1</v>
      </c>
      <c r="AL215" s="3">
        <f t="shared" si="418"/>
        <v>0</v>
      </c>
      <c r="AM215" s="3">
        <f t="shared" si="419"/>
        <v>1</v>
      </c>
      <c r="AN215" s="3">
        <f t="shared" si="420"/>
        <v>0</v>
      </c>
      <c r="AO215" s="3">
        <f t="shared" si="421"/>
        <v>0</v>
      </c>
      <c r="AP215" s="3">
        <f t="shared" si="422"/>
        <v>0</v>
      </c>
      <c r="AQ215" s="3">
        <f t="shared" si="423"/>
        <v>0</v>
      </c>
      <c r="AR215" s="3">
        <f t="shared" si="424"/>
        <v>0</v>
      </c>
      <c r="AS215" s="3">
        <f t="shared" si="425"/>
        <v>0</v>
      </c>
      <c r="AT215" s="3">
        <f t="shared" si="426"/>
        <v>0</v>
      </c>
      <c r="AU215" s="3">
        <f t="shared" si="427"/>
        <v>0</v>
      </c>
      <c r="AV215" s="3">
        <f t="shared" si="428"/>
        <v>0</v>
      </c>
      <c r="AW215" s="3">
        <f t="shared" si="429"/>
        <v>0</v>
      </c>
      <c r="AX215" s="3">
        <f t="shared" si="430"/>
        <v>0</v>
      </c>
      <c r="AY215" s="3">
        <f t="shared" si="431"/>
        <v>0</v>
      </c>
      <c r="AZ215" s="3">
        <f t="shared" si="432"/>
        <v>0</v>
      </c>
      <c r="BA215" s="3">
        <f t="shared" si="433"/>
        <v>0</v>
      </c>
    </row>
    <row r="216" spans="1:53">
      <c r="A216" s="3" t="str">
        <f t="shared" si="388"/>
        <v>Rio Secco</v>
      </c>
      <c r="B216" s="3">
        <v>16</v>
      </c>
      <c r="C216" s="3">
        <f t="shared" si="386"/>
        <v>339</v>
      </c>
      <c r="D216" s="3">
        <f t="shared" si="434"/>
        <v>4</v>
      </c>
      <c r="E216" s="3">
        <f t="shared" si="434"/>
        <v>6</v>
      </c>
      <c r="F216" s="3">
        <f t="shared" si="434"/>
        <v>6</v>
      </c>
      <c r="G216" s="3">
        <f t="shared" si="434"/>
        <v>5</v>
      </c>
      <c r="H216" s="3">
        <f t="shared" si="434"/>
        <v>4</v>
      </c>
      <c r="I216" s="3">
        <f t="shared" si="434"/>
        <v>5</v>
      </c>
      <c r="J216" s="3">
        <f t="shared" si="390"/>
        <v>0</v>
      </c>
      <c r="K216" s="3">
        <f t="shared" si="391"/>
        <v>0</v>
      </c>
      <c r="L216" s="3">
        <f t="shared" si="392"/>
        <v>0</v>
      </c>
      <c r="M216" s="3">
        <f t="shared" si="435"/>
        <v>0</v>
      </c>
      <c r="N216" s="3">
        <f t="shared" si="436"/>
        <v>0</v>
      </c>
      <c r="O216" s="3">
        <f t="shared" si="437"/>
        <v>0</v>
      </c>
      <c r="P216" s="3">
        <f t="shared" si="438"/>
        <v>0</v>
      </c>
      <c r="Q216" s="3">
        <f t="shared" si="397"/>
        <v>0</v>
      </c>
      <c r="R216" s="3">
        <f t="shared" si="398"/>
        <v>1</v>
      </c>
      <c r="S216" s="3">
        <f t="shared" si="399"/>
        <v>1</v>
      </c>
      <c r="T216" s="3">
        <f t="shared" si="400"/>
        <v>0</v>
      </c>
      <c r="U216" s="3">
        <f t="shared" si="401"/>
        <v>0</v>
      </c>
      <c r="V216" s="3">
        <f t="shared" si="402"/>
        <v>0</v>
      </c>
      <c r="W216" s="3">
        <f t="shared" si="403"/>
        <v>0</v>
      </c>
      <c r="X216" s="3">
        <f t="shared" si="404"/>
        <v>0</v>
      </c>
      <c r="Y216" s="3">
        <f t="shared" si="405"/>
        <v>0</v>
      </c>
      <c r="Z216" s="3">
        <f t="shared" si="406"/>
        <v>0</v>
      </c>
      <c r="AA216" s="3">
        <f t="shared" si="407"/>
        <v>1</v>
      </c>
      <c r="AB216" s="3">
        <f t="shared" si="408"/>
        <v>1</v>
      </c>
      <c r="AC216" s="3">
        <f t="shared" si="409"/>
        <v>2</v>
      </c>
      <c r="AD216" s="3">
        <f t="shared" si="410"/>
        <v>1</v>
      </c>
      <c r="AE216" s="3">
        <f t="shared" si="411"/>
        <v>339</v>
      </c>
      <c r="AF216" s="3">
        <f t="shared" si="412"/>
        <v>4</v>
      </c>
      <c r="AG216" s="3">
        <f t="shared" si="413"/>
        <v>6</v>
      </c>
      <c r="AH216" s="3">
        <f t="shared" si="414"/>
        <v>5</v>
      </c>
      <c r="AI216" s="3">
        <f t="shared" si="415"/>
        <v>4</v>
      </c>
      <c r="AJ216" s="3">
        <f t="shared" si="416"/>
        <v>5</v>
      </c>
      <c r="AK216" s="3">
        <f t="shared" si="417"/>
        <v>1</v>
      </c>
      <c r="AL216" s="3">
        <f t="shared" si="418"/>
        <v>0</v>
      </c>
      <c r="AM216" s="3">
        <f t="shared" si="419"/>
        <v>1</v>
      </c>
      <c r="AN216" s="3">
        <f t="shared" si="420"/>
        <v>0</v>
      </c>
      <c r="AO216" s="3">
        <f t="shared" si="421"/>
        <v>0</v>
      </c>
      <c r="AP216" s="3">
        <f t="shared" si="422"/>
        <v>0</v>
      </c>
      <c r="AQ216" s="3">
        <f t="shared" si="423"/>
        <v>0</v>
      </c>
      <c r="AR216" s="3">
        <f t="shared" si="424"/>
        <v>0</v>
      </c>
      <c r="AS216" s="3">
        <f t="shared" si="425"/>
        <v>0</v>
      </c>
      <c r="AT216" s="3">
        <f t="shared" si="426"/>
        <v>0</v>
      </c>
      <c r="AU216" s="3">
        <f t="shared" si="427"/>
        <v>0</v>
      </c>
      <c r="AV216" s="3">
        <f t="shared" si="428"/>
        <v>0</v>
      </c>
      <c r="AW216" s="3">
        <f t="shared" si="429"/>
        <v>0</v>
      </c>
      <c r="AX216" s="3">
        <f t="shared" si="430"/>
        <v>0</v>
      </c>
      <c r="AY216" s="3">
        <f t="shared" si="431"/>
        <v>0</v>
      </c>
      <c r="AZ216" s="3">
        <f t="shared" si="432"/>
        <v>0</v>
      </c>
      <c r="BA216" s="3">
        <f t="shared" si="433"/>
        <v>0</v>
      </c>
    </row>
    <row r="217" spans="1:53">
      <c r="A217" s="3" t="str">
        <f t="shared" si="388"/>
        <v>Rio Secco</v>
      </c>
      <c r="B217" s="3">
        <v>17</v>
      </c>
      <c r="C217" s="3">
        <f t="shared" si="386"/>
        <v>460</v>
      </c>
      <c r="D217" s="3">
        <f t="shared" si="434"/>
        <v>5</v>
      </c>
      <c r="E217" s="3">
        <f t="shared" si="434"/>
        <v>18</v>
      </c>
      <c r="F217" s="3">
        <f t="shared" si="434"/>
        <v>8</v>
      </c>
      <c r="G217" s="3">
        <f t="shared" si="434"/>
        <v>7</v>
      </c>
      <c r="H217" s="3">
        <f t="shared" si="434"/>
        <v>5</v>
      </c>
      <c r="I217" s="3">
        <f t="shared" si="434"/>
        <v>8</v>
      </c>
      <c r="J217" s="3">
        <f t="shared" si="390"/>
        <v>0</v>
      </c>
      <c r="K217" s="3">
        <f t="shared" si="391"/>
        <v>0</v>
      </c>
      <c r="L217" s="3">
        <f t="shared" si="392"/>
        <v>0</v>
      </c>
      <c r="M217" s="3">
        <f t="shared" si="435"/>
        <v>0</v>
      </c>
      <c r="N217" s="3">
        <f t="shared" si="436"/>
        <v>0</v>
      </c>
      <c r="O217" s="3">
        <f t="shared" si="437"/>
        <v>0</v>
      </c>
      <c r="P217" s="3">
        <f t="shared" si="438"/>
        <v>0</v>
      </c>
      <c r="Q217" s="3">
        <f t="shared" si="397"/>
        <v>0</v>
      </c>
      <c r="R217" s="3">
        <f t="shared" si="398"/>
        <v>1</v>
      </c>
      <c r="S217" s="3">
        <f t="shared" si="399"/>
        <v>1</v>
      </c>
      <c r="T217" s="3">
        <f t="shared" si="400"/>
        <v>0</v>
      </c>
      <c r="U217" s="3">
        <f t="shared" si="401"/>
        <v>0</v>
      </c>
      <c r="V217" s="3">
        <f t="shared" si="402"/>
        <v>0</v>
      </c>
      <c r="W217" s="3">
        <f t="shared" si="403"/>
        <v>0</v>
      </c>
      <c r="X217" s="3">
        <f t="shared" si="404"/>
        <v>0</v>
      </c>
      <c r="Y217" s="3">
        <f t="shared" si="405"/>
        <v>0</v>
      </c>
      <c r="Z217" s="3">
        <f t="shared" si="406"/>
        <v>0</v>
      </c>
      <c r="AA217" s="3">
        <f t="shared" si="407"/>
        <v>0</v>
      </c>
      <c r="AB217" s="3">
        <f t="shared" si="408"/>
        <v>1</v>
      </c>
      <c r="AC217" s="3">
        <f t="shared" si="409"/>
        <v>1</v>
      </c>
      <c r="AD217" s="3">
        <f t="shared" si="410"/>
        <v>0</v>
      </c>
      <c r="AE217" s="3">
        <f t="shared" si="411"/>
        <v>0</v>
      </c>
      <c r="AF217" s="3">
        <f t="shared" si="412"/>
        <v>0</v>
      </c>
      <c r="AG217" s="3">
        <f t="shared" si="413"/>
        <v>0</v>
      </c>
      <c r="AH217" s="3">
        <f t="shared" si="414"/>
        <v>0</v>
      </c>
      <c r="AI217" s="3">
        <f t="shared" si="415"/>
        <v>0</v>
      </c>
      <c r="AJ217" s="3">
        <f t="shared" si="416"/>
        <v>0</v>
      </c>
      <c r="AK217" s="3">
        <f t="shared" si="417"/>
        <v>1</v>
      </c>
      <c r="AL217" s="3">
        <f t="shared" si="418"/>
        <v>1</v>
      </c>
      <c r="AM217" s="3">
        <f t="shared" si="419"/>
        <v>2</v>
      </c>
      <c r="AN217" s="3">
        <f t="shared" si="420"/>
        <v>1</v>
      </c>
      <c r="AO217" s="3">
        <f t="shared" si="421"/>
        <v>460</v>
      </c>
      <c r="AP217" s="3">
        <f t="shared" si="422"/>
        <v>5</v>
      </c>
      <c r="AQ217" s="3">
        <f t="shared" si="423"/>
        <v>8</v>
      </c>
      <c r="AR217" s="3">
        <f t="shared" si="424"/>
        <v>7</v>
      </c>
      <c r="AS217" s="3">
        <f t="shared" si="425"/>
        <v>5</v>
      </c>
      <c r="AT217" s="3">
        <f t="shared" si="426"/>
        <v>8</v>
      </c>
      <c r="AU217" s="3">
        <f t="shared" si="427"/>
        <v>0</v>
      </c>
      <c r="AV217" s="3">
        <f t="shared" si="428"/>
        <v>0</v>
      </c>
      <c r="AW217" s="3">
        <f t="shared" si="429"/>
        <v>0</v>
      </c>
      <c r="AX217" s="3">
        <f t="shared" si="430"/>
        <v>0</v>
      </c>
      <c r="AY217" s="3">
        <f t="shared" si="431"/>
        <v>0</v>
      </c>
      <c r="AZ217" s="3">
        <f t="shared" si="432"/>
        <v>0</v>
      </c>
      <c r="BA217" s="3">
        <f t="shared" si="433"/>
        <v>0</v>
      </c>
    </row>
    <row r="218" spans="1:53">
      <c r="A218" s="3" t="str">
        <f t="shared" si="388"/>
        <v>Rio Secco</v>
      </c>
      <c r="B218" s="3">
        <v>18</v>
      </c>
      <c r="C218" s="3">
        <f t="shared" si="386"/>
        <v>576</v>
      </c>
      <c r="D218" s="3">
        <f t="shared" si="434"/>
        <v>5</v>
      </c>
      <c r="E218" s="3">
        <f t="shared" si="434"/>
        <v>8</v>
      </c>
      <c r="F218" s="3">
        <f t="shared" si="434"/>
        <v>8</v>
      </c>
      <c r="G218" s="3">
        <f t="shared" si="434"/>
        <v>6</v>
      </c>
      <c r="H218" s="3">
        <f t="shared" si="434"/>
        <v>6</v>
      </c>
      <c r="I218" s="3">
        <f t="shared" si="434"/>
        <v>7</v>
      </c>
      <c r="J218" s="3">
        <f t="shared" si="390"/>
        <v>0</v>
      </c>
      <c r="K218" s="3">
        <f t="shared" si="391"/>
        <v>0</v>
      </c>
      <c r="L218" s="3">
        <f t="shared" si="392"/>
        <v>0</v>
      </c>
      <c r="M218" s="3">
        <f t="shared" si="435"/>
        <v>0</v>
      </c>
      <c r="N218" s="3">
        <f t="shared" si="436"/>
        <v>0</v>
      </c>
      <c r="O218" s="3">
        <f t="shared" si="437"/>
        <v>0</v>
      </c>
      <c r="P218" s="3">
        <f t="shared" si="438"/>
        <v>0</v>
      </c>
      <c r="Q218" s="3">
        <f t="shared" si="397"/>
        <v>0</v>
      </c>
      <c r="R218" s="3">
        <f t="shared" si="398"/>
        <v>1</v>
      </c>
      <c r="S218" s="3">
        <f t="shared" si="399"/>
        <v>1</v>
      </c>
      <c r="T218" s="3">
        <f t="shared" si="400"/>
        <v>0</v>
      </c>
      <c r="U218" s="3">
        <f t="shared" si="401"/>
        <v>0</v>
      </c>
      <c r="V218" s="3">
        <f t="shared" si="402"/>
        <v>0</v>
      </c>
      <c r="W218" s="3">
        <f t="shared" si="403"/>
        <v>0</v>
      </c>
      <c r="X218" s="3">
        <f t="shared" si="404"/>
        <v>0</v>
      </c>
      <c r="Y218" s="3">
        <f t="shared" si="405"/>
        <v>0</v>
      </c>
      <c r="Z218" s="3">
        <f t="shared" si="406"/>
        <v>0</v>
      </c>
      <c r="AA218" s="3">
        <f t="shared" si="407"/>
        <v>0</v>
      </c>
      <c r="AB218" s="3">
        <f t="shared" si="408"/>
        <v>1</v>
      </c>
      <c r="AC218" s="3">
        <f t="shared" si="409"/>
        <v>1</v>
      </c>
      <c r="AD218" s="3">
        <f t="shared" si="410"/>
        <v>0</v>
      </c>
      <c r="AE218" s="3">
        <f t="shared" si="411"/>
        <v>0</v>
      </c>
      <c r="AF218" s="3">
        <f t="shared" si="412"/>
        <v>0</v>
      </c>
      <c r="AG218" s="3">
        <f t="shared" si="413"/>
        <v>0</v>
      </c>
      <c r="AH218" s="3">
        <f t="shared" si="414"/>
        <v>0</v>
      </c>
      <c r="AI218" s="3">
        <f t="shared" si="415"/>
        <v>0</v>
      </c>
      <c r="AJ218" s="3">
        <f t="shared" si="416"/>
        <v>0</v>
      </c>
      <c r="AK218" s="3">
        <f t="shared" si="417"/>
        <v>0</v>
      </c>
      <c r="AL218" s="3">
        <f t="shared" si="418"/>
        <v>1</v>
      </c>
      <c r="AM218" s="3">
        <f t="shared" si="419"/>
        <v>1</v>
      </c>
      <c r="AN218" s="3">
        <f t="shared" si="420"/>
        <v>0</v>
      </c>
      <c r="AO218" s="3">
        <f t="shared" si="421"/>
        <v>0</v>
      </c>
      <c r="AP218" s="3">
        <f t="shared" si="422"/>
        <v>0</v>
      </c>
      <c r="AQ218" s="3">
        <f t="shared" si="423"/>
        <v>0</v>
      </c>
      <c r="AR218" s="3">
        <f t="shared" si="424"/>
        <v>0</v>
      </c>
      <c r="AS218" s="3">
        <f t="shared" si="425"/>
        <v>0</v>
      </c>
      <c r="AT218" s="3">
        <f t="shared" si="426"/>
        <v>0</v>
      </c>
      <c r="AU218" s="3">
        <f t="shared" si="427"/>
        <v>1</v>
      </c>
      <c r="AV218" s="3">
        <f t="shared" si="428"/>
        <v>576</v>
      </c>
      <c r="AW218" s="3">
        <f t="shared" si="429"/>
        <v>5</v>
      </c>
      <c r="AX218" s="3">
        <f t="shared" si="430"/>
        <v>8</v>
      </c>
      <c r="AY218" s="3">
        <f t="shared" si="431"/>
        <v>6</v>
      </c>
      <c r="AZ218" s="3">
        <f t="shared" si="432"/>
        <v>6</v>
      </c>
      <c r="BA218" s="3">
        <f t="shared" si="433"/>
        <v>7</v>
      </c>
    </row>
    <row r="219" spans="1:53">
      <c r="A219" s="3" t="str">
        <f t="shared" si="388"/>
        <v>Reflection Bay</v>
      </c>
      <c r="B219" s="3">
        <v>1</v>
      </c>
      <c r="C219" s="3">
        <f t="shared" si="386"/>
        <v>379</v>
      </c>
      <c r="D219" s="3">
        <f t="shared" si="434"/>
        <v>4</v>
      </c>
      <c r="E219" s="3">
        <f t="shared" si="434"/>
        <v>13</v>
      </c>
      <c r="F219" s="3">
        <f t="shared" si="434"/>
        <v>6</v>
      </c>
      <c r="G219" s="3">
        <f t="shared" si="434"/>
        <v>5</v>
      </c>
      <c r="H219" s="3">
        <f t="shared" si="434"/>
        <v>8</v>
      </c>
      <c r="I219" s="3">
        <f t="shared" si="434"/>
        <v>8</v>
      </c>
      <c r="J219" s="3">
        <f t="shared" si="390"/>
        <v>0</v>
      </c>
      <c r="K219" s="3">
        <f t="shared" si="391"/>
        <v>0</v>
      </c>
      <c r="L219" s="3">
        <f t="shared" si="392"/>
        <v>0</v>
      </c>
      <c r="M219" s="3">
        <f t="shared" si="435"/>
        <v>0</v>
      </c>
      <c r="N219" s="3">
        <f t="shared" si="436"/>
        <v>0</v>
      </c>
      <c r="O219" s="3">
        <f t="shared" si="437"/>
        <v>0</v>
      </c>
      <c r="P219" s="3">
        <f t="shared" si="438"/>
        <v>0</v>
      </c>
      <c r="Q219" s="3">
        <f t="shared" si="397"/>
        <v>0</v>
      </c>
      <c r="R219" s="3">
        <f t="shared" si="398"/>
        <v>1</v>
      </c>
      <c r="S219" s="3">
        <f t="shared" si="399"/>
        <v>1</v>
      </c>
      <c r="T219" s="3">
        <f t="shared" si="400"/>
        <v>0</v>
      </c>
      <c r="U219" s="3">
        <f t="shared" si="401"/>
        <v>0</v>
      </c>
      <c r="V219" s="3">
        <f t="shared" si="402"/>
        <v>0</v>
      </c>
      <c r="W219" s="3">
        <f t="shared" si="403"/>
        <v>0</v>
      </c>
      <c r="X219" s="3">
        <f t="shared" si="404"/>
        <v>0</v>
      </c>
      <c r="Y219" s="3">
        <f t="shared" si="405"/>
        <v>0</v>
      </c>
      <c r="Z219" s="3">
        <f t="shared" si="406"/>
        <v>0</v>
      </c>
      <c r="AA219" s="3">
        <f t="shared" si="407"/>
        <v>1</v>
      </c>
      <c r="AB219" s="3">
        <f t="shared" si="408"/>
        <v>1</v>
      </c>
      <c r="AC219" s="3">
        <f t="shared" si="409"/>
        <v>2</v>
      </c>
      <c r="AD219" s="3">
        <f t="shared" si="410"/>
        <v>1</v>
      </c>
      <c r="AE219" s="3">
        <f t="shared" si="411"/>
        <v>379</v>
      </c>
      <c r="AF219" s="3">
        <f t="shared" si="412"/>
        <v>4</v>
      </c>
      <c r="AG219" s="3">
        <f t="shared" si="413"/>
        <v>6</v>
      </c>
      <c r="AH219" s="3">
        <f t="shared" si="414"/>
        <v>5</v>
      </c>
      <c r="AI219" s="3">
        <f t="shared" si="415"/>
        <v>8</v>
      </c>
      <c r="AJ219" s="3">
        <f t="shared" si="416"/>
        <v>8</v>
      </c>
      <c r="AK219" s="3">
        <f t="shared" si="417"/>
        <v>1</v>
      </c>
      <c r="AL219" s="3">
        <f t="shared" si="418"/>
        <v>0</v>
      </c>
      <c r="AM219" s="3">
        <f t="shared" si="419"/>
        <v>1</v>
      </c>
      <c r="AN219" s="3">
        <f t="shared" si="420"/>
        <v>0</v>
      </c>
      <c r="AO219" s="3">
        <f t="shared" si="421"/>
        <v>0</v>
      </c>
      <c r="AP219" s="3">
        <f t="shared" si="422"/>
        <v>0</v>
      </c>
      <c r="AQ219" s="3">
        <f t="shared" si="423"/>
        <v>0</v>
      </c>
      <c r="AR219" s="3">
        <f t="shared" si="424"/>
        <v>0</v>
      </c>
      <c r="AS219" s="3">
        <f t="shared" si="425"/>
        <v>0</v>
      </c>
      <c r="AT219" s="3">
        <f t="shared" si="426"/>
        <v>0</v>
      </c>
      <c r="AU219" s="3">
        <f t="shared" si="427"/>
        <v>0</v>
      </c>
      <c r="AV219" s="3">
        <f t="shared" si="428"/>
        <v>0</v>
      </c>
      <c r="AW219" s="3">
        <f t="shared" si="429"/>
        <v>0</v>
      </c>
      <c r="AX219" s="3">
        <f t="shared" si="430"/>
        <v>0</v>
      </c>
      <c r="AY219" s="3">
        <f t="shared" si="431"/>
        <v>0</v>
      </c>
      <c r="AZ219" s="3">
        <f t="shared" si="432"/>
        <v>0</v>
      </c>
      <c r="BA219" s="3">
        <f t="shared" si="433"/>
        <v>0</v>
      </c>
    </row>
    <row r="220" spans="1:53">
      <c r="A220" s="3" t="str">
        <f t="shared" si="388"/>
        <v>Reflection Bay</v>
      </c>
      <c r="B220" s="3">
        <v>2</v>
      </c>
      <c r="C220" s="3">
        <f t="shared" si="386"/>
        <v>318</v>
      </c>
      <c r="D220" s="3">
        <f t="shared" si="434"/>
        <v>4</v>
      </c>
      <c r="E220" s="3">
        <f t="shared" si="434"/>
        <v>7</v>
      </c>
      <c r="F220" s="3">
        <f t="shared" si="434"/>
        <v>6</v>
      </c>
      <c r="G220" s="3">
        <f t="shared" si="434"/>
        <v>6</v>
      </c>
      <c r="H220" s="3">
        <f t="shared" si="434"/>
        <v>5</v>
      </c>
      <c r="I220" s="3">
        <f t="shared" si="434"/>
        <v>7</v>
      </c>
      <c r="J220" s="3">
        <f t="shared" si="390"/>
        <v>0</v>
      </c>
      <c r="K220" s="3">
        <f t="shared" si="391"/>
        <v>0</v>
      </c>
      <c r="L220" s="3">
        <f t="shared" si="392"/>
        <v>0</v>
      </c>
      <c r="M220" s="3">
        <f t="shared" si="435"/>
        <v>0</v>
      </c>
      <c r="N220" s="3">
        <f t="shared" si="436"/>
        <v>0</v>
      </c>
      <c r="O220" s="3">
        <f t="shared" si="437"/>
        <v>0</v>
      </c>
      <c r="P220" s="3">
        <f t="shared" si="438"/>
        <v>0</v>
      </c>
      <c r="Q220" s="3">
        <f t="shared" si="397"/>
        <v>0</v>
      </c>
      <c r="R220" s="3">
        <f t="shared" si="398"/>
        <v>1</v>
      </c>
      <c r="S220" s="3">
        <f t="shared" si="399"/>
        <v>1</v>
      </c>
      <c r="T220" s="3">
        <f t="shared" si="400"/>
        <v>0</v>
      </c>
      <c r="U220" s="3">
        <f t="shared" si="401"/>
        <v>0</v>
      </c>
      <c r="V220" s="3">
        <f t="shared" si="402"/>
        <v>0</v>
      </c>
      <c r="W220" s="3">
        <f t="shared" si="403"/>
        <v>0</v>
      </c>
      <c r="X220" s="3">
        <f t="shared" si="404"/>
        <v>0</v>
      </c>
      <c r="Y220" s="3">
        <f t="shared" si="405"/>
        <v>0</v>
      </c>
      <c r="Z220" s="3">
        <f t="shared" si="406"/>
        <v>0</v>
      </c>
      <c r="AA220" s="3">
        <f t="shared" si="407"/>
        <v>1</v>
      </c>
      <c r="AB220" s="3">
        <f t="shared" si="408"/>
        <v>1</v>
      </c>
      <c r="AC220" s="3">
        <f t="shared" si="409"/>
        <v>2</v>
      </c>
      <c r="AD220" s="3">
        <f t="shared" si="410"/>
        <v>1</v>
      </c>
      <c r="AE220" s="3">
        <f t="shared" si="411"/>
        <v>318</v>
      </c>
      <c r="AF220" s="3">
        <f t="shared" si="412"/>
        <v>4</v>
      </c>
      <c r="AG220" s="3">
        <f t="shared" si="413"/>
        <v>6</v>
      </c>
      <c r="AH220" s="3">
        <f t="shared" si="414"/>
        <v>6</v>
      </c>
      <c r="AI220" s="3">
        <f t="shared" si="415"/>
        <v>5</v>
      </c>
      <c r="AJ220" s="3">
        <f t="shared" si="416"/>
        <v>7</v>
      </c>
      <c r="AK220" s="3">
        <f t="shared" si="417"/>
        <v>1</v>
      </c>
      <c r="AL220" s="3">
        <f t="shared" si="418"/>
        <v>0</v>
      </c>
      <c r="AM220" s="3">
        <f t="shared" si="419"/>
        <v>1</v>
      </c>
      <c r="AN220" s="3">
        <f t="shared" si="420"/>
        <v>0</v>
      </c>
      <c r="AO220" s="3">
        <f t="shared" si="421"/>
        <v>0</v>
      </c>
      <c r="AP220" s="3">
        <f t="shared" si="422"/>
        <v>0</v>
      </c>
      <c r="AQ220" s="3">
        <f t="shared" si="423"/>
        <v>0</v>
      </c>
      <c r="AR220" s="3">
        <f t="shared" si="424"/>
        <v>0</v>
      </c>
      <c r="AS220" s="3">
        <f t="shared" si="425"/>
        <v>0</v>
      </c>
      <c r="AT220" s="3">
        <f t="shared" si="426"/>
        <v>0</v>
      </c>
      <c r="AU220" s="3">
        <f t="shared" si="427"/>
        <v>0</v>
      </c>
      <c r="AV220" s="3">
        <f t="shared" si="428"/>
        <v>0</v>
      </c>
      <c r="AW220" s="3">
        <f t="shared" si="429"/>
        <v>0</v>
      </c>
      <c r="AX220" s="3">
        <f t="shared" si="430"/>
        <v>0</v>
      </c>
      <c r="AY220" s="3">
        <f t="shared" si="431"/>
        <v>0</v>
      </c>
      <c r="AZ220" s="3">
        <f t="shared" si="432"/>
        <v>0</v>
      </c>
      <c r="BA220" s="3">
        <f t="shared" si="433"/>
        <v>0</v>
      </c>
    </row>
    <row r="221" spans="1:53">
      <c r="A221" s="3" t="str">
        <f t="shared" si="388"/>
        <v>Reflection Bay</v>
      </c>
      <c r="B221" s="3">
        <v>3</v>
      </c>
      <c r="C221" s="3">
        <f t="shared" si="386"/>
        <v>519</v>
      </c>
      <c r="D221" s="3">
        <f t="shared" si="434"/>
        <v>5</v>
      </c>
      <c r="E221" s="3">
        <f t="shared" si="434"/>
        <v>9</v>
      </c>
      <c r="F221" s="3">
        <f t="shared" si="434"/>
        <v>8</v>
      </c>
      <c r="G221" s="3">
        <f t="shared" si="434"/>
        <v>6</v>
      </c>
      <c r="H221" s="3">
        <f t="shared" si="434"/>
        <v>8</v>
      </c>
      <c r="I221" s="3">
        <f t="shared" si="434"/>
        <v>5</v>
      </c>
      <c r="J221" s="3">
        <f t="shared" si="390"/>
        <v>0</v>
      </c>
      <c r="K221" s="3">
        <f t="shared" si="391"/>
        <v>0</v>
      </c>
      <c r="L221" s="3">
        <f t="shared" si="392"/>
        <v>0</v>
      </c>
      <c r="M221" s="3">
        <f t="shared" si="435"/>
        <v>0</v>
      </c>
      <c r="N221" s="3">
        <f t="shared" si="436"/>
        <v>0</v>
      </c>
      <c r="O221" s="3">
        <f t="shared" si="437"/>
        <v>0</v>
      </c>
      <c r="P221" s="3">
        <f t="shared" si="438"/>
        <v>0</v>
      </c>
      <c r="Q221" s="3">
        <f t="shared" si="397"/>
        <v>0</v>
      </c>
      <c r="R221" s="3">
        <f t="shared" si="398"/>
        <v>1</v>
      </c>
      <c r="S221" s="3">
        <f t="shared" si="399"/>
        <v>1</v>
      </c>
      <c r="T221" s="3">
        <f t="shared" si="400"/>
        <v>0</v>
      </c>
      <c r="U221" s="3">
        <f t="shared" si="401"/>
        <v>0</v>
      </c>
      <c r="V221" s="3">
        <f t="shared" si="402"/>
        <v>0</v>
      </c>
      <c r="W221" s="3">
        <f t="shared" si="403"/>
        <v>0</v>
      </c>
      <c r="X221" s="3">
        <f t="shared" si="404"/>
        <v>0</v>
      </c>
      <c r="Y221" s="3">
        <f t="shared" si="405"/>
        <v>0</v>
      </c>
      <c r="Z221" s="3">
        <f t="shared" si="406"/>
        <v>0</v>
      </c>
      <c r="AA221" s="3">
        <f t="shared" si="407"/>
        <v>0</v>
      </c>
      <c r="AB221" s="3">
        <f t="shared" si="408"/>
        <v>1</v>
      </c>
      <c r="AC221" s="3">
        <f t="shared" si="409"/>
        <v>1</v>
      </c>
      <c r="AD221" s="3">
        <f t="shared" si="410"/>
        <v>0</v>
      </c>
      <c r="AE221" s="3">
        <f t="shared" si="411"/>
        <v>0</v>
      </c>
      <c r="AF221" s="3">
        <f t="shared" si="412"/>
        <v>0</v>
      </c>
      <c r="AG221" s="3">
        <f t="shared" si="413"/>
        <v>0</v>
      </c>
      <c r="AH221" s="3">
        <f t="shared" si="414"/>
        <v>0</v>
      </c>
      <c r="AI221" s="3">
        <f t="shared" si="415"/>
        <v>0</v>
      </c>
      <c r="AJ221" s="3">
        <f t="shared" si="416"/>
        <v>0</v>
      </c>
      <c r="AK221" s="3">
        <f t="shared" si="417"/>
        <v>0</v>
      </c>
      <c r="AL221" s="3">
        <f t="shared" si="418"/>
        <v>1</v>
      </c>
      <c r="AM221" s="3">
        <f t="shared" si="419"/>
        <v>1</v>
      </c>
      <c r="AN221" s="3">
        <f t="shared" si="420"/>
        <v>0</v>
      </c>
      <c r="AO221" s="3">
        <f t="shared" si="421"/>
        <v>0</v>
      </c>
      <c r="AP221" s="3">
        <f t="shared" si="422"/>
        <v>0</v>
      </c>
      <c r="AQ221" s="3">
        <f t="shared" si="423"/>
        <v>0</v>
      </c>
      <c r="AR221" s="3">
        <f t="shared" si="424"/>
        <v>0</v>
      </c>
      <c r="AS221" s="3">
        <f t="shared" si="425"/>
        <v>0</v>
      </c>
      <c r="AT221" s="3">
        <f t="shared" si="426"/>
        <v>0</v>
      </c>
      <c r="AU221" s="3">
        <f t="shared" si="427"/>
        <v>1</v>
      </c>
      <c r="AV221" s="3">
        <f t="shared" si="428"/>
        <v>519</v>
      </c>
      <c r="AW221" s="3">
        <f t="shared" si="429"/>
        <v>5</v>
      </c>
      <c r="AX221" s="3">
        <f t="shared" si="430"/>
        <v>8</v>
      </c>
      <c r="AY221" s="3">
        <f t="shared" si="431"/>
        <v>6</v>
      </c>
      <c r="AZ221" s="3">
        <f t="shared" si="432"/>
        <v>8</v>
      </c>
      <c r="BA221" s="3">
        <f t="shared" si="433"/>
        <v>5</v>
      </c>
    </row>
    <row r="222" spans="1:53">
      <c r="A222" s="3" t="str">
        <f t="shared" si="388"/>
        <v>Reflection Bay</v>
      </c>
      <c r="B222" s="3">
        <v>4</v>
      </c>
      <c r="C222" s="3">
        <f t="shared" si="386"/>
        <v>150</v>
      </c>
      <c r="D222" s="3">
        <f t="shared" ref="D222:I231" si="439">D23</f>
        <v>3</v>
      </c>
      <c r="E222" s="3">
        <f t="shared" si="439"/>
        <v>17</v>
      </c>
      <c r="F222" s="3">
        <f t="shared" si="439"/>
        <v>4</v>
      </c>
      <c r="G222" s="3">
        <f t="shared" si="439"/>
        <v>4</v>
      </c>
      <c r="H222" s="3">
        <f t="shared" si="439"/>
        <v>3</v>
      </c>
      <c r="I222" s="3">
        <f t="shared" si="439"/>
        <v>15</v>
      </c>
      <c r="J222" s="3">
        <f t="shared" si="390"/>
        <v>1</v>
      </c>
      <c r="K222" s="3">
        <f t="shared" si="391"/>
        <v>150</v>
      </c>
      <c r="L222" s="3">
        <f t="shared" si="392"/>
        <v>3</v>
      </c>
      <c r="M222" s="3">
        <f t="shared" si="435"/>
        <v>4</v>
      </c>
      <c r="N222" s="3">
        <f t="shared" si="436"/>
        <v>4</v>
      </c>
      <c r="O222" s="3">
        <f t="shared" si="437"/>
        <v>3</v>
      </c>
      <c r="P222" s="3">
        <f t="shared" si="438"/>
        <v>15</v>
      </c>
      <c r="Q222" s="3">
        <f t="shared" si="397"/>
        <v>1</v>
      </c>
      <c r="R222" s="3">
        <f t="shared" si="398"/>
        <v>0</v>
      </c>
      <c r="S222" s="3">
        <f t="shared" si="399"/>
        <v>1</v>
      </c>
      <c r="T222" s="3">
        <f t="shared" si="400"/>
        <v>0</v>
      </c>
      <c r="U222" s="3">
        <f t="shared" si="401"/>
        <v>0</v>
      </c>
      <c r="V222" s="3">
        <f t="shared" si="402"/>
        <v>0</v>
      </c>
      <c r="W222" s="3">
        <f t="shared" si="403"/>
        <v>0</v>
      </c>
      <c r="X222" s="3">
        <f t="shared" si="404"/>
        <v>0</v>
      </c>
      <c r="Y222" s="3">
        <f t="shared" si="405"/>
        <v>0</v>
      </c>
      <c r="Z222" s="3">
        <f t="shared" si="406"/>
        <v>0</v>
      </c>
      <c r="AA222" s="3">
        <f t="shared" si="407"/>
        <v>1</v>
      </c>
      <c r="AB222" s="3">
        <f t="shared" si="408"/>
        <v>0</v>
      </c>
      <c r="AC222" s="3">
        <f t="shared" si="409"/>
        <v>1</v>
      </c>
      <c r="AD222" s="3">
        <f t="shared" si="410"/>
        <v>0</v>
      </c>
      <c r="AE222" s="3">
        <f t="shared" si="411"/>
        <v>0</v>
      </c>
      <c r="AF222" s="3">
        <f t="shared" si="412"/>
        <v>0</v>
      </c>
      <c r="AG222" s="3">
        <f t="shared" si="413"/>
        <v>0</v>
      </c>
      <c r="AH222" s="3">
        <f t="shared" si="414"/>
        <v>0</v>
      </c>
      <c r="AI222" s="3">
        <f t="shared" si="415"/>
        <v>0</v>
      </c>
      <c r="AJ222" s="3">
        <f t="shared" si="416"/>
        <v>0</v>
      </c>
      <c r="AK222" s="3">
        <f t="shared" si="417"/>
        <v>1</v>
      </c>
      <c r="AL222" s="3">
        <f t="shared" si="418"/>
        <v>0</v>
      </c>
      <c r="AM222" s="3">
        <f t="shared" si="419"/>
        <v>1</v>
      </c>
      <c r="AN222" s="3">
        <f t="shared" si="420"/>
        <v>0</v>
      </c>
      <c r="AO222" s="3">
        <f t="shared" si="421"/>
        <v>0</v>
      </c>
      <c r="AP222" s="3">
        <f t="shared" si="422"/>
        <v>0</v>
      </c>
      <c r="AQ222" s="3">
        <f t="shared" si="423"/>
        <v>0</v>
      </c>
      <c r="AR222" s="3">
        <f t="shared" si="424"/>
        <v>0</v>
      </c>
      <c r="AS222" s="3">
        <f t="shared" si="425"/>
        <v>0</v>
      </c>
      <c r="AT222" s="3">
        <f t="shared" si="426"/>
        <v>0</v>
      </c>
      <c r="AU222" s="3">
        <f t="shared" si="427"/>
        <v>0</v>
      </c>
      <c r="AV222" s="3">
        <f t="shared" si="428"/>
        <v>0</v>
      </c>
      <c r="AW222" s="3">
        <f t="shared" si="429"/>
        <v>0</v>
      </c>
      <c r="AX222" s="3">
        <f t="shared" si="430"/>
        <v>0</v>
      </c>
      <c r="AY222" s="3">
        <f t="shared" si="431"/>
        <v>0</v>
      </c>
      <c r="AZ222" s="3">
        <f t="shared" si="432"/>
        <v>0</v>
      </c>
      <c r="BA222" s="3">
        <f t="shared" si="433"/>
        <v>0</v>
      </c>
    </row>
    <row r="223" spans="1:53">
      <c r="A223" s="3" t="str">
        <f t="shared" si="388"/>
        <v>Reflection Bay</v>
      </c>
      <c r="B223" s="3">
        <v>5</v>
      </c>
      <c r="C223" s="3">
        <f t="shared" si="386"/>
        <v>494</v>
      </c>
      <c r="D223" s="3">
        <f t="shared" si="439"/>
        <v>5</v>
      </c>
      <c r="E223" s="3">
        <f t="shared" si="439"/>
        <v>15</v>
      </c>
      <c r="F223" s="3">
        <f t="shared" si="439"/>
        <v>5</v>
      </c>
      <c r="G223" s="3">
        <f t="shared" si="439"/>
        <v>7</v>
      </c>
      <c r="H223" s="3">
        <f t="shared" si="439"/>
        <v>8</v>
      </c>
      <c r="I223" s="3">
        <f t="shared" si="439"/>
        <v>6</v>
      </c>
      <c r="J223" s="3">
        <f t="shared" si="390"/>
        <v>0</v>
      </c>
      <c r="K223" s="3">
        <f t="shared" si="391"/>
        <v>0</v>
      </c>
      <c r="L223" s="3">
        <f t="shared" si="392"/>
        <v>0</v>
      </c>
      <c r="M223" s="3">
        <f t="shared" si="435"/>
        <v>0</v>
      </c>
      <c r="N223" s="3">
        <f t="shared" si="436"/>
        <v>0</v>
      </c>
      <c r="O223" s="3">
        <f t="shared" si="437"/>
        <v>0</v>
      </c>
      <c r="P223" s="3">
        <f t="shared" si="438"/>
        <v>0</v>
      </c>
      <c r="Q223" s="3">
        <f t="shared" si="397"/>
        <v>0</v>
      </c>
      <c r="R223" s="3">
        <f t="shared" si="398"/>
        <v>1</v>
      </c>
      <c r="S223" s="3">
        <f t="shared" si="399"/>
        <v>1</v>
      </c>
      <c r="T223" s="3">
        <f t="shared" si="400"/>
        <v>0</v>
      </c>
      <c r="U223" s="3">
        <f t="shared" si="401"/>
        <v>0</v>
      </c>
      <c r="V223" s="3">
        <f t="shared" si="402"/>
        <v>0</v>
      </c>
      <c r="W223" s="3">
        <f t="shared" si="403"/>
        <v>0</v>
      </c>
      <c r="X223" s="3">
        <f t="shared" si="404"/>
        <v>0</v>
      </c>
      <c r="Y223" s="3">
        <f t="shared" si="405"/>
        <v>0</v>
      </c>
      <c r="Z223" s="3">
        <f t="shared" si="406"/>
        <v>0</v>
      </c>
      <c r="AA223" s="3">
        <f t="shared" si="407"/>
        <v>0</v>
      </c>
      <c r="AB223" s="3">
        <f t="shared" si="408"/>
        <v>1</v>
      </c>
      <c r="AC223" s="3">
        <f t="shared" si="409"/>
        <v>1</v>
      </c>
      <c r="AD223" s="3">
        <f t="shared" si="410"/>
        <v>0</v>
      </c>
      <c r="AE223" s="3">
        <f t="shared" si="411"/>
        <v>0</v>
      </c>
      <c r="AF223" s="3">
        <f t="shared" si="412"/>
        <v>0</v>
      </c>
      <c r="AG223" s="3">
        <f t="shared" si="413"/>
        <v>0</v>
      </c>
      <c r="AH223" s="3">
        <f t="shared" si="414"/>
        <v>0</v>
      </c>
      <c r="AI223" s="3">
        <f t="shared" si="415"/>
        <v>0</v>
      </c>
      <c r="AJ223" s="3">
        <f t="shared" si="416"/>
        <v>0</v>
      </c>
      <c r="AK223" s="3">
        <f t="shared" si="417"/>
        <v>1</v>
      </c>
      <c r="AL223" s="3">
        <f t="shared" si="418"/>
        <v>1</v>
      </c>
      <c r="AM223" s="3">
        <f t="shared" si="419"/>
        <v>2</v>
      </c>
      <c r="AN223" s="3">
        <f t="shared" si="420"/>
        <v>1</v>
      </c>
      <c r="AO223" s="3">
        <f t="shared" si="421"/>
        <v>494</v>
      </c>
      <c r="AP223" s="3">
        <f t="shared" si="422"/>
        <v>5</v>
      </c>
      <c r="AQ223" s="3">
        <f t="shared" si="423"/>
        <v>5</v>
      </c>
      <c r="AR223" s="3">
        <f t="shared" si="424"/>
        <v>7</v>
      </c>
      <c r="AS223" s="3">
        <f t="shared" si="425"/>
        <v>8</v>
      </c>
      <c r="AT223" s="3">
        <f t="shared" si="426"/>
        <v>6</v>
      </c>
      <c r="AU223" s="3">
        <f t="shared" si="427"/>
        <v>0</v>
      </c>
      <c r="AV223" s="3">
        <f t="shared" si="428"/>
        <v>0</v>
      </c>
      <c r="AW223" s="3">
        <f t="shared" si="429"/>
        <v>0</v>
      </c>
      <c r="AX223" s="3">
        <f t="shared" si="430"/>
        <v>0</v>
      </c>
      <c r="AY223" s="3">
        <f t="shared" si="431"/>
        <v>0</v>
      </c>
      <c r="AZ223" s="3">
        <f t="shared" si="432"/>
        <v>0</v>
      </c>
      <c r="BA223" s="3">
        <f t="shared" si="433"/>
        <v>0</v>
      </c>
    </row>
    <row r="224" spans="1:53">
      <c r="A224" s="3" t="str">
        <f t="shared" si="388"/>
        <v>Reflection Bay</v>
      </c>
      <c r="B224" s="3">
        <v>6</v>
      </c>
      <c r="C224" s="3">
        <f t="shared" si="386"/>
        <v>391</v>
      </c>
      <c r="D224" s="3">
        <f t="shared" si="439"/>
        <v>4</v>
      </c>
      <c r="E224" s="3">
        <f t="shared" si="439"/>
        <v>1</v>
      </c>
      <c r="F224" s="3">
        <f t="shared" si="439"/>
        <v>5</v>
      </c>
      <c r="G224" s="3">
        <f t="shared" si="439"/>
        <v>5</v>
      </c>
      <c r="H224" s="3">
        <f t="shared" si="439"/>
        <v>6</v>
      </c>
      <c r="I224" s="3">
        <f t="shared" si="439"/>
        <v>7</v>
      </c>
      <c r="J224" s="3">
        <f t="shared" si="390"/>
        <v>0</v>
      </c>
      <c r="K224" s="3">
        <f t="shared" si="391"/>
        <v>0</v>
      </c>
      <c r="L224" s="3">
        <f t="shared" si="392"/>
        <v>0</v>
      </c>
      <c r="M224" s="3">
        <f t="shared" si="435"/>
        <v>0</v>
      </c>
      <c r="N224" s="3">
        <f t="shared" si="436"/>
        <v>0</v>
      </c>
      <c r="O224" s="3">
        <f t="shared" si="437"/>
        <v>0</v>
      </c>
      <c r="P224" s="3">
        <f t="shared" si="438"/>
        <v>0</v>
      </c>
      <c r="Q224" s="3">
        <f t="shared" si="397"/>
        <v>0</v>
      </c>
      <c r="R224" s="3">
        <f t="shared" si="398"/>
        <v>1</v>
      </c>
      <c r="S224" s="3">
        <f t="shared" si="399"/>
        <v>1</v>
      </c>
      <c r="T224" s="3">
        <f t="shared" si="400"/>
        <v>0</v>
      </c>
      <c r="U224" s="3">
        <f t="shared" si="401"/>
        <v>0</v>
      </c>
      <c r="V224" s="3">
        <f t="shared" si="402"/>
        <v>0</v>
      </c>
      <c r="W224" s="3">
        <f t="shared" si="403"/>
        <v>0</v>
      </c>
      <c r="X224" s="3">
        <f t="shared" si="404"/>
        <v>0</v>
      </c>
      <c r="Y224" s="3">
        <f t="shared" si="405"/>
        <v>0</v>
      </c>
      <c r="Z224" s="3">
        <f t="shared" si="406"/>
        <v>0</v>
      </c>
      <c r="AA224" s="3">
        <f t="shared" si="407"/>
        <v>1</v>
      </c>
      <c r="AB224" s="3">
        <f t="shared" si="408"/>
        <v>1</v>
      </c>
      <c r="AC224" s="3">
        <f t="shared" si="409"/>
        <v>2</v>
      </c>
      <c r="AD224" s="3">
        <f t="shared" si="410"/>
        <v>1</v>
      </c>
      <c r="AE224" s="3">
        <f t="shared" si="411"/>
        <v>391</v>
      </c>
      <c r="AF224" s="3">
        <f t="shared" si="412"/>
        <v>4</v>
      </c>
      <c r="AG224" s="3">
        <f t="shared" si="413"/>
        <v>5</v>
      </c>
      <c r="AH224" s="3">
        <f t="shared" si="414"/>
        <v>5</v>
      </c>
      <c r="AI224" s="3">
        <f t="shared" si="415"/>
        <v>6</v>
      </c>
      <c r="AJ224" s="3">
        <f t="shared" si="416"/>
        <v>7</v>
      </c>
      <c r="AK224" s="3">
        <f t="shared" si="417"/>
        <v>1</v>
      </c>
      <c r="AL224" s="3">
        <f t="shared" si="418"/>
        <v>0</v>
      </c>
      <c r="AM224" s="3">
        <f t="shared" si="419"/>
        <v>1</v>
      </c>
      <c r="AN224" s="3">
        <f t="shared" si="420"/>
        <v>0</v>
      </c>
      <c r="AO224" s="3">
        <f t="shared" si="421"/>
        <v>0</v>
      </c>
      <c r="AP224" s="3">
        <f t="shared" si="422"/>
        <v>0</v>
      </c>
      <c r="AQ224" s="3">
        <f t="shared" si="423"/>
        <v>0</v>
      </c>
      <c r="AR224" s="3">
        <f t="shared" si="424"/>
        <v>0</v>
      </c>
      <c r="AS224" s="3">
        <f t="shared" si="425"/>
        <v>0</v>
      </c>
      <c r="AT224" s="3">
        <f t="shared" si="426"/>
        <v>0</v>
      </c>
      <c r="AU224" s="3">
        <f t="shared" si="427"/>
        <v>0</v>
      </c>
      <c r="AV224" s="3">
        <f t="shared" si="428"/>
        <v>0</v>
      </c>
      <c r="AW224" s="3">
        <f t="shared" si="429"/>
        <v>0</v>
      </c>
      <c r="AX224" s="3">
        <f t="shared" si="430"/>
        <v>0</v>
      </c>
      <c r="AY224" s="3">
        <f t="shared" si="431"/>
        <v>0</v>
      </c>
      <c r="AZ224" s="3">
        <f t="shared" si="432"/>
        <v>0</v>
      </c>
      <c r="BA224" s="3">
        <f t="shared" si="433"/>
        <v>0</v>
      </c>
    </row>
    <row r="225" spans="1:53">
      <c r="A225" s="3" t="str">
        <f t="shared" si="388"/>
        <v>Reflection Bay</v>
      </c>
      <c r="B225" s="3">
        <v>7</v>
      </c>
      <c r="C225" s="3">
        <f t="shared" si="386"/>
        <v>380</v>
      </c>
      <c r="D225" s="3">
        <f t="shared" si="439"/>
        <v>4</v>
      </c>
      <c r="E225" s="3">
        <f t="shared" si="439"/>
        <v>3</v>
      </c>
      <c r="F225" s="3">
        <f t="shared" si="439"/>
        <v>7</v>
      </c>
      <c r="G225" s="3">
        <f t="shared" si="439"/>
        <v>5</v>
      </c>
      <c r="H225" s="3">
        <f t="shared" si="439"/>
        <v>5</v>
      </c>
      <c r="I225" s="3">
        <f t="shared" si="439"/>
        <v>6</v>
      </c>
      <c r="J225" s="3">
        <f t="shared" si="390"/>
        <v>0</v>
      </c>
      <c r="K225" s="3">
        <f t="shared" si="391"/>
        <v>0</v>
      </c>
      <c r="L225" s="3">
        <f t="shared" si="392"/>
        <v>0</v>
      </c>
      <c r="M225" s="3">
        <f t="shared" si="435"/>
        <v>0</v>
      </c>
      <c r="N225" s="3">
        <f t="shared" si="436"/>
        <v>0</v>
      </c>
      <c r="O225" s="3">
        <f t="shared" si="437"/>
        <v>0</v>
      </c>
      <c r="P225" s="3">
        <f t="shared" si="438"/>
        <v>0</v>
      </c>
      <c r="Q225" s="3">
        <f t="shared" si="397"/>
        <v>0</v>
      </c>
      <c r="R225" s="3">
        <f t="shared" si="398"/>
        <v>1</v>
      </c>
      <c r="S225" s="3">
        <f t="shared" si="399"/>
        <v>1</v>
      </c>
      <c r="T225" s="3">
        <f t="shared" si="400"/>
        <v>0</v>
      </c>
      <c r="U225" s="3">
        <f t="shared" si="401"/>
        <v>0</v>
      </c>
      <c r="V225" s="3">
        <f t="shared" si="402"/>
        <v>0</v>
      </c>
      <c r="W225" s="3">
        <f t="shared" si="403"/>
        <v>0</v>
      </c>
      <c r="X225" s="3">
        <f t="shared" si="404"/>
        <v>0</v>
      </c>
      <c r="Y225" s="3">
        <f t="shared" si="405"/>
        <v>0</v>
      </c>
      <c r="Z225" s="3">
        <f t="shared" si="406"/>
        <v>0</v>
      </c>
      <c r="AA225" s="3">
        <f t="shared" si="407"/>
        <v>1</v>
      </c>
      <c r="AB225" s="3">
        <f t="shared" si="408"/>
        <v>1</v>
      </c>
      <c r="AC225" s="3">
        <f t="shared" si="409"/>
        <v>2</v>
      </c>
      <c r="AD225" s="3">
        <f t="shared" si="410"/>
        <v>1</v>
      </c>
      <c r="AE225" s="3">
        <f t="shared" si="411"/>
        <v>380</v>
      </c>
      <c r="AF225" s="3">
        <f t="shared" si="412"/>
        <v>4</v>
      </c>
      <c r="AG225" s="3">
        <f t="shared" si="413"/>
        <v>7</v>
      </c>
      <c r="AH225" s="3">
        <f t="shared" si="414"/>
        <v>5</v>
      </c>
      <c r="AI225" s="3">
        <f t="shared" si="415"/>
        <v>5</v>
      </c>
      <c r="AJ225" s="3">
        <f t="shared" si="416"/>
        <v>6</v>
      </c>
      <c r="AK225" s="3">
        <f t="shared" si="417"/>
        <v>1</v>
      </c>
      <c r="AL225" s="3">
        <f t="shared" si="418"/>
        <v>0</v>
      </c>
      <c r="AM225" s="3">
        <f t="shared" si="419"/>
        <v>1</v>
      </c>
      <c r="AN225" s="3">
        <f t="shared" si="420"/>
        <v>0</v>
      </c>
      <c r="AO225" s="3">
        <f t="shared" si="421"/>
        <v>0</v>
      </c>
      <c r="AP225" s="3">
        <f t="shared" si="422"/>
        <v>0</v>
      </c>
      <c r="AQ225" s="3">
        <f t="shared" si="423"/>
        <v>0</v>
      </c>
      <c r="AR225" s="3">
        <f t="shared" si="424"/>
        <v>0</v>
      </c>
      <c r="AS225" s="3">
        <f t="shared" si="425"/>
        <v>0</v>
      </c>
      <c r="AT225" s="3">
        <f t="shared" si="426"/>
        <v>0</v>
      </c>
      <c r="AU225" s="3">
        <f t="shared" si="427"/>
        <v>0</v>
      </c>
      <c r="AV225" s="3">
        <f t="shared" si="428"/>
        <v>0</v>
      </c>
      <c r="AW225" s="3">
        <f t="shared" si="429"/>
        <v>0</v>
      </c>
      <c r="AX225" s="3">
        <f t="shared" si="430"/>
        <v>0</v>
      </c>
      <c r="AY225" s="3">
        <f t="shared" si="431"/>
        <v>0</v>
      </c>
      <c r="AZ225" s="3">
        <f t="shared" si="432"/>
        <v>0</v>
      </c>
      <c r="BA225" s="3">
        <f t="shared" si="433"/>
        <v>0</v>
      </c>
    </row>
    <row r="226" spans="1:53">
      <c r="A226" s="3" t="str">
        <f t="shared" si="388"/>
        <v>Reflection Bay</v>
      </c>
      <c r="B226" s="3">
        <v>8</v>
      </c>
      <c r="C226" s="3">
        <f t="shared" si="386"/>
        <v>166</v>
      </c>
      <c r="D226" s="3">
        <f t="shared" si="439"/>
        <v>3</v>
      </c>
      <c r="E226" s="3">
        <f t="shared" si="439"/>
        <v>11</v>
      </c>
      <c r="F226" s="3">
        <f t="shared" si="439"/>
        <v>5</v>
      </c>
      <c r="G226" s="3">
        <f t="shared" si="439"/>
        <v>6</v>
      </c>
      <c r="H226" s="3">
        <f t="shared" si="439"/>
        <v>3</v>
      </c>
      <c r="I226" s="3">
        <f t="shared" si="439"/>
        <v>6</v>
      </c>
      <c r="J226" s="3">
        <f t="shared" si="390"/>
        <v>1</v>
      </c>
      <c r="K226" s="3">
        <f t="shared" si="391"/>
        <v>166</v>
      </c>
      <c r="L226" s="3">
        <f t="shared" si="392"/>
        <v>3</v>
      </c>
      <c r="M226" s="3">
        <f t="shared" si="435"/>
        <v>5</v>
      </c>
      <c r="N226" s="3">
        <f t="shared" si="436"/>
        <v>6</v>
      </c>
      <c r="O226" s="3">
        <f t="shared" si="437"/>
        <v>3</v>
      </c>
      <c r="P226" s="3">
        <f t="shared" si="438"/>
        <v>6</v>
      </c>
      <c r="Q226" s="3">
        <f t="shared" si="397"/>
        <v>1</v>
      </c>
      <c r="R226" s="3">
        <f t="shared" si="398"/>
        <v>0</v>
      </c>
      <c r="S226" s="3">
        <f t="shared" si="399"/>
        <v>1</v>
      </c>
      <c r="T226" s="3">
        <f t="shared" si="400"/>
        <v>0</v>
      </c>
      <c r="U226" s="3">
        <f t="shared" si="401"/>
        <v>0</v>
      </c>
      <c r="V226" s="3">
        <f t="shared" si="402"/>
        <v>0</v>
      </c>
      <c r="W226" s="3">
        <f t="shared" si="403"/>
        <v>0</v>
      </c>
      <c r="X226" s="3">
        <f t="shared" si="404"/>
        <v>0</v>
      </c>
      <c r="Y226" s="3">
        <f t="shared" si="405"/>
        <v>0</v>
      </c>
      <c r="Z226" s="3">
        <f t="shared" si="406"/>
        <v>0</v>
      </c>
      <c r="AA226" s="3">
        <f t="shared" si="407"/>
        <v>1</v>
      </c>
      <c r="AB226" s="3">
        <f t="shared" si="408"/>
        <v>0</v>
      </c>
      <c r="AC226" s="3">
        <f t="shared" si="409"/>
        <v>1</v>
      </c>
      <c r="AD226" s="3">
        <f t="shared" si="410"/>
        <v>0</v>
      </c>
      <c r="AE226" s="3">
        <f t="shared" si="411"/>
        <v>0</v>
      </c>
      <c r="AF226" s="3">
        <f t="shared" si="412"/>
        <v>0</v>
      </c>
      <c r="AG226" s="3">
        <f t="shared" si="413"/>
        <v>0</v>
      </c>
      <c r="AH226" s="3">
        <f t="shared" si="414"/>
        <v>0</v>
      </c>
      <c r="AI226" s="3">
        <f t="shared" si="415"/>
        <v>0</v>
      </c>
      <c r="AJ226" s="3">
        <f t="shared" si="416"/>
        <v>0</v>
      </c>
      <c r="AK226" s="3">
        <f t="shared" si="417"/>
        <v>1</v>
      </c>
      <c r="AL226" s="3">
        <f t="shared" si="418"/>
        <v>0</v>
      </c>
      <c r="AM226" s="3">
        <f t="shared" si="419"/>
        <v>1</v>
      </c>
      <c r="AN226" s="3">
        <f t="shared" si="420"/>
        <v>0</v>
      </c>
      <c r="AO226" s="3">
        <f t="shared" si="421"/>
        <v>0</v>
      </c>
      <c r="AP226" s="3">
        <f t="shared" si="422"/>
        <v>0</v>
      </c>
      <c r="AQ226" s="3">
        <f t="shared" si="423"/>
        <v>0</v>
      </c>
      <c r="AR226" s="3">
        <f t="shared" si="424"/>
        <v>0</v>
      </c>
      <c r="AS226" s="3">
        <f t="shared" si="425"/>
        <v>0</v>
      </c>
      <c r="AT226" s="3">
        <f t="shared" si="426"/>
        <v>0</v>
      </c>
      <c r="AU226" s="3">
        <f t="shared" si="427"/>
        <v>0</v>
      </c>
      <c r="AV226" s="3">
        <f t="shared" si="428"/>
        <v>0</v>
      </c>
      <c r="AW226" s="3">
        <f t="shared" si="429"/>
        <v>0</v>
      </c>
      <c r="AX226" s="3">
        <f t="shared" si="430"/>
        <v>0</v>
      </c>
      <c r="AY226" s="3">
        <f t="shared" si="431"/>
        <v>0</v>
      </c>
      <c r="AZ226" s="3">
        <f t="shared" si="432"/>
        <v>0</v>
      </c>
      <c r="BA226" s="3">
        <f t="shared" si="433"/>
        <v>0</v>
      </c>
    </row>
    <row r="227" spans="1:53">
      <c r="A227" s="3" t="str">
        <f t="shared" si="388"/>
        <v>Reflection Bay</v>
      </c>
      <c r="B227" s="3">
        <v>9</v>
      </c>
      <c r="C227" s="3">
        <f t="shared" si="386"/>
        <v>369</v>
      </c>
      <c r="D227" s="3">
        <f t="shared" si="439"/>
        <v>4</v>
      </c>
      <c r="E227" s="3">
        <f t="shared" si="439"/>
        <v>5</v>
      </c>
      <c r="F227" s="3">
        <f t="shared" si="439"/>
        <v>4</v>
      </c>
      <c r="G227" s="3">
        <f t="shared" si="439"/>
        <v>4</v>
      </c>
      <c r="H227" s="3">
        <f t="shared" si="439"/>
        <v>5</v>
      </c>
      <c r="I227" s="3">
        <f t="shared" si="439"/>
        <v>6</v>
      </c>
      <c r="J227" s="3">
        <f t="shared" si="390"/>
        <v>0</v>
      </c>
      <c r="K227" s="3">
        <f t="shared" si="391"/>
        <v>0</v>
      </c>
      <c r="L227" s="3">
        <f t="shared" si="392"/>
        <v>0</v>
      </c>
      <c r="M227" s="3">
        <f t="shared" si="435"/>
        <v>0</v>
      </c>
      <c r="N227" s="3">
        <f t="shared" si="436"/>
        <v>0</v>
      </c>
      <c r="O227" s="3">
        <f t="shared" si="437"/>
        <v>0</v>
      </c>
      <c r="P227" s="3">
        <f t="shared" si="438"/>
        <v>0</v>
      </c>
      <c r="Q227" s="3">
        <f t="shared" si="397"/>
        <v>0</v>
      </c>
      <c r="R227" s="3">
        <f t="shared" si="398"/>
        <v>1</v>
      </c>
      <c r="S227" s="3">
        <f t="shared" si="399"/>
        <v>1</v>
      </c>
      <c r="T227" s="3">
        <f t="shared" si="400"/>
        <v>0</v>
      </c>
      <c r="U227" s="3">
        <f t="shared" si="401"/>
        <v>0</v>
      </c>
      <c r="V227" s="3">
        <f t="shared" si="402"/>
        <v>0</v>
      </c>
      <c r="W227" s="3">
        <f t="shared" si="403"/>
        <v>0</v>
      </c>
      <c r="X227" s="3">
        <f t="shared" si="404"/>
        <v>0</v>
      </c>
      <c r="Y227" s="3">
        <f t="shared" si="405"/>
        <v>0</v>
      </c>
      <c r="Z227" s="3">
        <f t="shared" si="406"/>
        <v>0</v>
      </c>
      <c r="AA227" s="3">
        <f t="shared" si="407"/>
        <v>1</v>
      </c>
      <c r="AB227" s="3">
        <f t="shared" si="408"/>
        <v>1</v>
      </c>
      <c r="AC227" s="3">
        <f t="shared" si="409"/>
        <v>2</v>
      </c>
      <c r="AD227" s="3">
        <f t="shared" si="410"/>
        <v>1</v>
      </c>
      <c r="AE227" s="3">
        <f t="shared" si="411"/>
        <v>369</v>
      </c>
      <c r="AF227" s="3">
        <f t="shared" si="412"/>
        <v>4</v>
      </c>
      <c r="AG227" s="3">
        <f t="shared" si="413"/>
        <v>4</v>
      </c>
      <c r="AH227" s="3">
        <f t="shared" si="414"/>
        <v>4</v>
      </c>
      <c r="AI227" s="3">
        <f t="shared" si="415"/>
        <v>5</v>
      </c>
      <c r="AJ227" s="3">
        <f t="shared" si="416"/>
        <v>6</v>
      </c>
      <c r="AK227" s="3">
        <f t="shared" si="417"/>
        <v>1</v>
      </c>
      <c r="AL227" s="3">
        <f t="shared" si="418"/>
        <v>0</v>
      </c>
      <c r="AM227" s="3">
        <f t="shared" si="419"/>
        <v>1</v>
      </c>
      <c r="AN227" s="3">
        <f t="shared" si="420"/>
        <v>0</v>
      </c>
      <c r="AO227" s="3">
        <f t="shared" si="421"/>
        <v>0</v>
      </c>
      <c r="AP227" s="3">
        <f t="shared" si="422"/>
        <v>0</v>
      </c>
      <c r="AQ227" s="3">
        <f t="shared" si="423"/>
        <v>0</v>
      </c>
      <c r="AR227" s="3">
        <f t="shared" si="424"/>
        <v>0</v>
      </c>
      <c r="AS227" s="3">
        <f t="shared" si="425"/>
        <v>0</v>
      </c>
      <c r="AT227" s="3">
        <f t="shared" si="426"/>
        <v>0</v>
      </c>
      <c r="AU227" s="3">
        <f t="shared" si="427"/>
        <v>0</v>
      </c>
      <c r="AV227" s="3">
        <f t="shared" si="428"/>
        <v>0</v>
      </c>
      <c r="AW227" s="3">
        <f t="shared" si="429"/>
        <v>0</v>
      </c>
      <c r="AX227" s="3">
        <f t="shared" si="430"/>
        <v>0</v>
      </c>
      <c r="AY227" s="3">
        <f t="shared" si="431"/>
        <v>0</v>
      </c>
      <c r="AZ227" s="3">
        <f t="shared" si="432"/>
        <v>0</v>
      </c>
      <c r="BA227" s="3">
        <f t="shared" si="433"/>
        <v>0</v>
      </c>
    </row>
    <row r="228" spans="1:53">
      <c r="A228" s="3" t="str">
        <f t="shared" si="388"/>
        <v>Reflection Bay (started on hole #10)</v>
      </c>
      <c r="B228" s="3">
        <v>10</v>
      </c>
      <c r="C228" s="3">
        <f t="shared" si="386"/>
        <v>363</v>
      </c>
      <c r="D228" s="3">
        <f t="shared" si="439"/>
        <v>4</v>
      </c>
      <c r="E228" s="3">
        <f t="shared" si="439"/>
        <v>8</v>
      </c>
      <c r="F228" s="3">
        <f t="shared" si="439"/>
        <v>5</v>
      </c>
      <c r="G228" s="3">
        <f t="shared" si="439"/>
        <v>5</v>
      </c>
      <c r="H228" s="3">
        <f t="shared" si="439"/>
        <v>4</v>
      </c>
      <c r="I228" s="3">
        <f t="shared" si="439"/>
        <v>4</v>
      </c>
      <c r="J228" s="3">
        <f t="shared" si="390"/>
        <v>0</v>
      </c>
      <c r="K228" s="3">
        <f t="shared" si="391"/>
        <v>0</v>
      </c>
      <c r="L228" s="3">
        <f t="shared" si="392"/>
        <v>0</v>
      </c>
      <c r="M228" s="3">
        <f t="shared" si="435"/>
        <v>0</v>
      </c>
      <c r="N228" s="3">
        <f t="shared" si="436"/>
        <v>0</v>
      </c>
      <c r="O228" s="3">
        <f t="shared" si="437"/>
        <v>0</v>
      </c>
      <c r="P228" s="3">
        <f t="shared" si="438"/>
        <v>0</v>
      </c>
      <c r="Q228" s="3">
        <f t="shared" si="397"/>
        <v>0</v>
      </c>
      <c r="R228" s="3">
        <f t="shared" si="398"/>
        <v>1</v>
      </c>
      <c r="S228" s="3">
        <f t="shared" si="399"/>
        <v>1</v>
      </c>
      <c r="T228" s="3">
        <f t="shared" si="400"/>
        <v>0</v>
      </c>
      <c r="U228" s="3">
        <f t="shared" si="401"/>
        <v>0</v>
      </c>
      <c r="V228" s="3">
        <f t="shared" si="402"/>
        <v>0</v>
      </c>
      <c r="W228" s="3">
        <f t="shared" si="403"/>
        <v>0</v>
      </c>
      <c r="X228" s="3">
        <f t="shared" si="404"/>
        <v>0</v>
      </c>
      <c r="Y228" s="3">
        <f t="shared" si="405"/>
        <v>0</v>
      </c>
      <c r="Z228" s="3">
        <f t="shared" si="406"/>
        <v>0</v>
      </c>
      <c r="AA228" s="3">
        <f t="shared" si="407"/>
        <v>1</v>
      </c>
      <c r="AB228" s="3">
        <f t="shared" si="408"/>
        <v>1</v>
      </c>
      <c r="AC228" s="3">
        <f t="shared" si="409"/>
        <v>2</v>
      </c>
      <c r="AD228" s="3">
        <f t="shared" si="410"/>
        <v>1</v>
      </c>
      <c r="AE228" s="3">
        <f t="shared" si="411"/>
        <v>363</v>
      </c>
      <c r="AF228" s="3">
        <f t="shared" si="412"/>
        <v>4</v>
      </c>
      <c r="AG228" s="3">
        <f t="shared" si="413"/>
        <v>5</v>
      </c>
      <c r="AH228" s="3">
        <f t="shared" si="414"/>
        <v>5</v>
      </c>
      <c r="AI228" s="3">
        <f t="shared" si="415"/>
        <v>4</v>
      </c>
      <c r="AJ228" s="3">
        <f t="shared" si="416"/>
        <v>4</v>
      </c>
      <c r="AK228" s="3">
        <f t="shared" si="417"/>
        <v>1</v>
      </c>
      <c r="AL228" s="3">
        <f t="shared" si="418"/>
        <v>0</v>
      </c>
      <c r="AM228" s="3">
        <f t="shared" si="419"/>
        <v>1</v>
      </c>
      <c r="AN228" s="3">
        <f t="shared" si="420"/>
        <v>0</v>
      </c>
      <c r="AO228" s="3">
        <f t="shared" si="421"/>
        <v>0</v>
      </c>
      <c r="AP228" s="3">
        <f t="shared" si="422"/>
        <v>0</v>
      </c>
      <c r="AQ228" s="3">
        <f t="shared" si="423"/>
        <v>0</v>
      </c>
      <c r="AR228" s="3">
        <f t="shared" si="424"/>
        <v>0</v>
      </c>
      <c r="AS228" s="3">
        <f t="shared" si="425"/>
        <v>0</v>
      </c>
      <c r="AT228" s="3">
        <f t="shared" si="426"/>
        <v>0</v>
      </c>
      <c r="AU228" s="3">
        <f t="shared" si="427"/>
        <v>0</v>
      </c>
      <c r="AV228" s="3">
        <f t="shared" si="428"/>
        <v>0</v>
      </c>
      <c r="AW228" s="3">
        <f t="shared" si="429"/>
        <v>0</v>
      </c>
      <c r="AX228" s="3">
        <f t="shared" si="430"/>
        <v>0</v>
      </c>
      <c r="AY228" s="3">
        <f t="shared" si="431"/>
        <v>0</v>
      </c>
      <c r="AZ228" s="3">
        <f t="shared" si="432"/>
        <v>0</v>
      </c>
      <c r="BA228" s="3">
        <f t="shared" si="433"/>
        <v>0</v>
      </c>
    </row>
    <row r="229" spans="1:53">
      <c r="A229" s="3" t="str">
        <f t="shared" si="388"/>
        <v>Reflection Bay</v>
      </c>
      <c r="B229" s="3">
        <v>11</v>
      </c>
      <c r="C229" s="3">
        <f t="shared" si="386"/>
        <v>325</v>
      </c>
      <c r="D229" s="3">
        <f t="shared" si="439"/>
        <v>4</v>
      </c>
      <c r="E229" s="3">
        <f t="shared" si="439"/>
        <v>18</v>
      </c>
      <c r="F229" s="3">
        <f t="shared" si="439"/>
        <v>5</v>
      </c>
      <c r="G229" s="3">
        <f t="shared" si="439"/>
        <v>5</v>
      </c>
      <c r="H229" s="3">
        <f t="shared" si="439"/>
        <v>7</v>
      </c>
      <c r="I229" s="3">
        <f t="shared" si="439"/>
        <v>5</v>
      </c>
      <c r="J229" s="3">
        <f t="shared" si="390"/>
        <v>0</v>
      </c>
      <c r="K229" s="3">
        <f t="shared" si="391"/>
        <v>0</v>
      </c>
      <c r="L229" s="3">
        <f t="shared" si="392"/>
        <v>0</v>
      </c>
      <c r="M229" s="3">
        <f t="shared" si="435"/>
        <v>0</v>
      </c>
      <c r="N229" s="3">
        <f t="shared" si="436"/>
        <v>0</v>
      </c>
      <c r="O229" s="3">
        <f t="shared" si="437"/>
        <v>0</v>
      </c>
      <c r="P229" s="3">
        <f t="shared" si="438"/>
        <v>0</v>
      </c>
      <c r="Q229" s="3">
        <f t="shared" si="397"/>
        <v>0</v>
      </c>
      <c r="R229" s="3">
        <f t="shared" si="398"/>
        <v>1</v>
      </c>
      <c r="S229" s="3">
        <f t="shared" si="399"/>
        <v>1</v>
      </c>
      <c r="T229" s="3">
        <f t="shared" si="400"/>
        <v>0</v>
      </c>
      <c r="U229" s="3">
        <f t="shared" si="401"/>
        <v>0</v>
      </c>
      <c r="V229" s="3">
        <f t="shared" si="402"/>
        <v>0</v>
      </c>
      <c r="W229" s="3">
        <f t="shared" si="403"/>
        <v>0</v>
      </c>
      <c r="X229" s="3">
        <f t="shared" si="404"/>
        <v>0</v>
      </c>
      <c r="Y229" s="3">
        <f t="shared" si="405"/>
        <v>0</v>
      </c>
      <c r="Z229" s="3">
        <f t="shared" si="406"/>
        <v>0</v>
      </c>
      <c r="AA229" s="3">
        <f t="shared" si="407"/>
        <v>1</v>
      </c>
      <c r="AB229" s="3">
        <f t="shared" si="408"/>
        <v>1</v>
      </c>
      <c r="AC229" s="3">
        <f t="shared" si="409"/>
        <v>2</v>
      </c>
      <c r="AD229" s="3">
        <f t="shared" si="410"/>
        <v>1</v>
      </c>
      <c r="AE229" s="3">
        <f t="shared" si="411"/>
        <v>325</v>
      </c>
      <c r="AF229" s="3">
        <f t="shared" si="412"/>
        <v>4</v>
      </c>
      <c r="AG229" s="3">
        <f t="shared" si="413"/>
        <v>5</v>
      </c>
      <c r="AH229" s="3">
        <f t="shared" si="414"/>
        <v>5</v>
      </c>
      <c r="AI229" s="3">
        <f t="shared" si="415"/>
        <v>7</v>
      </c>
      <c r="AJ229" s="3">
        <f t="shared" si="416"/>
        <v>5</v>
      </c>
      <c r="AK229" s="3">
        <f t="shared" si="417"/>
        <v>1</v>
      </c>
      <c r="AL229" s="3">
        <f t="shared" si="418"/>
        <v>0</v>
      </c>
      <c r="AM229" s="3">
        <f t="shared" si="419"/>
        <v>1</v>
      </c>
      <c r="AN229" s="3">
        <f t="shared" si="420"/>
        <v>0</v>
      </c>
      <c r="AO229" s="3">
        <f t="shared" si="421"/>
        <v>0</v>
      </c>
      <c r="AP229" s="3">
        <f t="shared" si="422"/>
        <v>0</v>
      </c>
      <c r="AQ229" s="3">
        <f t="shared" si="423"/>
        <v>0</v>
      </c>
      <c r="AR229" s="3">
        <f t="shared" si="424"/>
        <v>0</v>
      </c>
      <c r="AS229" s="3">
        <f t="shared" si="425"/>
        <v>0</v>
      </c>
      <c r="AT229" s="3">
        <f t="shared" si="426"/>
        <v>0</v>
      </c>
      <c r="AU229" s="3">
        <f t="shared" si="427"/>
        <v>0</v>
      </c>
      <c r="AV229" s="3">
        <f t="shared" si="428"/>
        <v>0</v>
      </c>
      <c r="AW229" s="3">
        <f t="shared" si="429"/>
        <v>0</v>
      </c>
      <c r="AX229" s="3">
        <f t="shared" si="430"/>
        <v>0</v>
      </c>
      <c r="AY229" s="3">
        <f t="shared" si="431"/>
        <v>0</v>
      </c>
      <c r="AZ229" s="3">
        <f t="shared" si="432"/>
        <v>0</v>
      </c>
      <c r="BA229" s="3">
        <f t="shared" si="433"/>
        <v>0</v>
      </c>
    </row>
    <row r="230" spans="1:53">
      <c r="A230" s="3" t="str">
        <f t="shared" si="388"/>
        <v>Reflection Bay</v>
      </c>
      <c r="B230" s="3">
        <v>12</v>
      </c>
      <c r="C230" s="3">
        <f t="shared" si="386"/>
        <v>193</v>
      </c>
      <c r="D230" s="3">
        <f t="shared" si="439"/>
        <v>3</v>
      </c>
      <c r="E230" s="3">
        <f t="shared" si="439"/>
        <v>16</v>
      </c>
      <c r="F230" s="3">
        <f t="shared" si="439"/>
        <v>3</v>
      </c>
      <c r="G230" s="3">
        <f t="shared" si="439"/>
        <v>3</v>
      </c>
      <c r="H230" s="3">
        <f t="shared" si="439"/>
        <v>4</v>
      </c>
      <c r="I230" s="3">
        <f t="shared" si="439"/>
        <v>4</v>
      </c>
      <c r="J230" s="3">
        <f t="shared" si="390"/>
        <v>1</v>
      </c>
      <c r="K230" s="3">
        <f t="shared" si="391"/>
        <v>193</v>
      </c>
      <c r="L230" s="3">
        <f t="shared" si="392"/>
        <v>3</v>
      </c>
      <c r="M230" s="3">
        <f t="shared" si="435"/>
        <v>3</v>
      </c>
      <c r="N230" s="3">
        <f t="shared" si="436"/>
        <v>3</v>
      </c>
      <c r="O230" s="3">
        <f t="shared" si="437"/>
        <v>4</v>
      </c>
      <c r="P230" s="3">
        <f t="shared" si="438"/>
        <v>4</v>
      </c>
      <c r="Q230" s="3">
        <f t="shared" si="397"/>
        <v>1</v>
      </c>
      <c r="R230" s="3">
        <f t="shared" si="398"/>
        <v>0</v>
      </c>
      <c r="S230" s="3">
        <f t="shared" si="399"/>
        <v>1</v>
      </c>
      <c r="T230" s="3">
        <f t="shared" si="400"/>
        <v>0</v>
      </c>
      <c r="U230" s="3">
        <f t="shared" si="401"/>
        <v>0</v>
      </c>
      <c r="V230" s="3">
        <f t="shared" si="402"/>
        <v>0</v>
      </c>
      <c r="W230" s="3">
        <f t="shared" si="403"/>
        <v>0</v>
      </c>
      <c r="X230" s="3">
        <f t="shared" si="404"/>
        <v>0</v>
      </c>
      <c r="Y230" s="3">
        <f t="shared" si="405"/>
        <v>0</v>
      </c>
      <c r="Z230" s="3">
        <f t="shared" si="406"/>
        <v>0</v>
      </c>
      <c r="AA230" s="3">
        <f t="shared" si="407"/>
        <v>1</v>
      </c>
      <c r="AB230" s="3">
        <f t="shared" si="408"/>
        <v>0</v>
      </c>
      <c r="AC230" s="3">
        <f t="shared" si="409"/>
        <v>1</v>
      </c>
      <c r="AD230" s="3">
        <f t="shared" si="410"/>
        <v>0</v>
      </c>
      <c r="AE230" s="3">
        <f t="shared" si="411"/>
        <v>0</v>
      </c>
      <c r="AF230" s="3">
        <f t="shared" si="412"/>
        <v>0</v>
      </c>
      <c r="AG230" s="3">
        <f t="shared" si="413"/>
        <v>0</v>
      </c>
      <c r="AH230" s="3">
        <f t="shared" si="414"/>
        <v>0</v>
      </c>
      <c r="AI230" s="3">
        <f t="shared" si="415"/>
        <v>0</v>
      </c>
      <c r="AJ230" s="3">
        <f t="shared" si="416"/>
        <v>0</v>
      </c>
      <c r="AK230" s="3">
        <f t="shared" si="417"/>
        <v>1</v>
      </c>
      <c r="AL230" s="3">
        <f t="shared" si="418"/>
        <v>0</v>
      </c>
      <c r="AM230" s="3">
        <f t="shared" si="419"/>
        <v>1</v>
      </c>
      <c r="AN230" s="3">
        <f t="shared" si="420"/>
        <v>0</v>
      </c>
      <c r="AO230" s="3">
        <f t="shared" si="421"/>
        <v>0</v>
      </c>
      <c r="AP230" s="3">
        <f t="shared" si="422"/>
        <v>0</v>
      </c>
      <c r="AQ230" s="3">
        <f t="shared" si="423"/>
        <v>0</v>
      </c>
      <c r="AR230" s="3">
        <f t="shared" si="424"/>
        <v>0</v>
      </c>
      <c r="AS230" s="3">
        <f t="shared" si="425"/>
        <v>0</v>
      </c>
      <c r="AT230" s="3">
        <f t="shared" si="426"/>
        <v>0</v>
      </c>
      <c r="AU230" s="3">
        <f t="shared" si="427"/>
        <v>0</v>
      </c>
      <c r="AV230" s="3">
        <f t="shared" si="428"/>
        <v>0</v>
      </c>
      <c r="AW230" s="3">
        <f t="shared" si="429"/>
        <v>0</v>
      </c>
      <c r="AX230" s="3">
        <f t="shared" si="430"/>
        <v>0</v>
      </c>
      <c r="AY230" s="3">
        <f t="shared" si="431"/>
        <v>0</v>
      </c>
      <c r="AZ230" s="3">
        <f t="shared" si="432"/>
        <v>0</v>
      </c>
      <c r="BA230" s="3">
        <f t="shared" si="433"/>
        <v>0</v>
      </c>
    </row>
    <row r="231" spans="1:53">
      <c r="A231" s="3" t="str">
        <f t="shared" si="388"/>
        <v>Reflection Bay</v>
      </c>
      <c r="B231" s="3">
        <v>13</v>
      </c>
      <c r="C231" s="3">
        <f t="shared" si="386"/>
        <v>386</v>
      </c>
      <c r="D231" s="3">
        <f t="shared" si="439"/>
        <v>4</v>
      </c>
      <c r="E231" s="3">
        <f t="shared" si="439"/>
        <v>12</v>
      </c>
      <c r="F231" s="3">
        <f t="shared" si="439"/>
        <v>6</v>
      </c>
      <c r="G231" s="3">
        <f t="shared" si="439"/>
        <v>5</v>
      </c>
      <c r="H231" s="3">
        <f t="shared" si="439"/>
        <v>6</v>
      </c>
      <c r="I231" s="3">
        <f t="shared" si="439"/>
        <v>5</v>
      </c>
      <c r="J231" s="3">
        <f t="shared" si="390"/>
        <v>0</v>
      </c>
      <c r="K231" s="3">
        <f t="shared" si="391"/>
        <v>0</v>
      </c>
      <c r="L231" s="3">
        <f t="shared" si="392"/>
        <v>0</v>
      </c>
      <c r="M231" s="3">
        <f t="shared" si="435"/>
        <v>0</v>
      </c>
      <c r="N231" s="3">
        <f t="shared" si="436"/>
        <v>0</v>
      </c>
      <c r="O231" s="3">
        <f t="shared" si="437"/>
        <v>0</v>
      </c>
      <c r="P231" s="3">
        <f t="shared" si="438"/>
        <v>0</v>
      </c>
      <c r="Q231" s="3">
        <f t="shared" si="397"/>
        <v>0</v>
      </c>
      <c r="R231" s="3">
        <f t="shared" si="398"/>
        <v>1</v>
      </c>
      <c r="S231" s="3">
        <f t="shared" si="399"/>
        <v>1</v>
      </c>
      <c r="T231" s="3">
        <f t="shared" si="400"/>
        <v>0</v>
      </c>
      <c r="U231" s="3">
        <f t="shared" si="401"/>
        <v>0</v>
      </c>
      <c r="V231" s="3">
        <f t="shared" si="402"/>
        <v>0</v>
      </c>
      <c r="W231" s="3">
        <f t="shared" si="403"/>
        <v>0</v>
      </c>
      <c r="X231" s="3">
        <f t="shared" si="404"/>
        <v>0</v>
      </c>
      <c r="Y231" s="3">
        <f t="shared" si="405"/>
        <v>0</v>
      </c>
      <c r="Z231" s="3">
        <f t="shared" si="406"/>
        <v>0</v>
      </c>
      <c r="AA231" s="3">
        <f t="shared" si="407"/>
        <v>1</v>
      </c>
      <c r="AB231" s="3">
        <f t="shared" si="408"/>
        <v>1</v>
      </c>
      <c r="AC231" s="3">
        <f t="shared" si="409"/>
        <v>2</v>
      </c>
      <c r="AD231" s="3">
        <f t="shared" si="410"/>
        <v>1</v>
      </c>
      <c r="AE231" s="3">
        <f t="shared" si="411"/>
        <v>386</v>
      </c>
      <c r="AF231" s="3">
        <f t="shared" si="412"/>
        <v>4</v>
      </c>
      <c r="AG231" s="3">
        <f t="shared" si="413"/>
        <v>6</v>
      </c>
      <c r="AH231" s="3">
        <f t="shared" si="414"/>
        <v>5</v>
      </c>
      <c r="AI231" s="3">
        <f t="shared" si="415"/>
        <v>6</v>
      </c>
      <c r="AJ231" s="3">
        <f t="shared" si="416"/>
        <v>5</v>
      </c>
      <c r="AK231" s="3">
        <f t="shared" si="417"/>
        <v>1</v>
      </c>
      <c r="AL231" s="3">
        <f t="shared" si="418"/>
        <v>0</v>
      </c>
      <c r="AM231" s="3">
        <f t="shared" si="419"/>
        <v>1</v>
      </c>
      <c r="AN231" s="3">
        <f t="shared" si="420"/>
        <v>0</v>
      </c>
      <c r="AO231" s="3">
        <f t="shared" si="421"/>
        <v>0</v>
      </c>
      <c r="AP231" s="3">
        <f t="shared" si="422"/>
        <v>0</v>
      </c>
      <c r="AQ231" s="3">
        <f t="shared" si="423"/>
        <v>0</v>
      </c>
      <c r="AR231" s="3">
        <f t="shared" si="424"/>
        <v>0</v>
      </c>
      <c r="AS231" s="3">
        <f t="shared" si="425"/>
        <v>0</v>
      </c>
      <c r="AT231" s="3">
        <f t="shared" si="426"/>
        <v>0</v>
      </c>
      <c r="AU231" s="3">
        <f t="shared" si="427"/>
        <v>0</v>
      </c>
      <c r="AV231" s="3">
        <f t="shared" si="428"/>
        <v>0</v>
      </c>
      <c r="AW231" s="3">
        <f t="shared" si="429"/>
        <v>0</v>
      </c>
      <c r="AX231" s="3">
        <f t="shared" si="430"/>
        <v>0</v>
      </c>
      <c r="AY231" s="3">
        <f t="shared" si="431"/>
        <v>0</v>
      </c>
      <c r="AZ231" s="3">
        <f t="shared" si="432"/>
        <v>0</v>
      </c>
      <c r="BA231" s="3">
        <f t="shared" si="433"/>
        <v>0</v>
      </c>
    </row>
    <row r="232" spans="1:53">
      <c r="A232" s="3" t="str">
        <f t="shared" si="388"/>
        <v>Reflection Bay</v>
      </c>
      <c r="B232" s="3">
        <v>14</v>
      </c>
      <c r="C232" s="3">
        <f t="shared" si="386"/>
        <v>406</v>
      </c>
      <c r="D232" s="3">
        <f t="shared" ref="D232:I241" si="440">D33</f>
        <v>4</v>
      </c>
      <c r="E232" s="3">
        <f t="shared" si="440"/>
        <v>2</v>
      </c>
      <c r="F232" s="3">
        <f t="shared" si="440"/>
        <v>6</v>
      </c>
      <c r="G232" s="3">
        <f t="shared" si="440"/>
        <v>7</v>
      </c>
      <c r="H232" s="3">
        <f t="shared" si="440"/>
        <v>4</v>
      </c>
      <c r="I232" s="3">
        <f t="shared" si="440"/>
        <v>6</v>
      </c>
      <c r="J232" s="3">
        <f t="shared" si="390"/>
        <v>0</v>
      </c>
      <c r="K232" s="3">
        <f t="shared" si="391"/>
        <v>0</v>
      </c>
      <c r="L232" s="3">
        <f t="shared" si="392"/>
        <v>0</v>
      </c>
      <c r="M232" s="3">
        <f t="shared" si="435"/>
        <v>0</v>
      </c>
      <c r="N232" s="3">
        <f t="shared" si="436"/>
        <v>0</v>
      </c>
      <c r="O232" s="3">
        <f t="shared" si="437"/>
        <v>0</v>
      </c>
      <c r="P232" s="3">
        <f t="shared" si="438"/>
        <v>0</v>
      </c>
      <c r="Q232" s="3">
        <f t="shared" si="397"/>
        <v>0</v>
      </c>
      <c r="R232" s="3">
        <f t="shared" si="398"/>
        <v>1</v>
      </c>
      <c r="S232" s="3">
        <f t="shared" si="399"/>
        <v>1</v>
      </c>
      <c r="T232" s="3">
        <f t="shared" si="400"/>
        <v>0</v>
      </c>
      <c r="U232" s="3">
        <f t="shared" si="401"/>
        <v>0</v>
      </c>
      <c r="V232" s="3">
        <f t="shared" si="402"/>
        <v>0</v>
      </c>
      <c r="W232" s="3">
        <f t="shared" si="403"/>
        <v>0</v>
      </c>
      <c r="X232" s="3">
        <f t="shared" si="404"/>
        <v>0</v>
      </c>
      <c r="Y232" s="3">
        <f t="shared" si="405"/>
        <v>0</v>
      </c>
      <c r="Z232" s="3">
        <f t="shared" si="406"/>
        <v>0</v>
      </c>
      <c r="AA232" s="3">
        <f t="shared" si="407"/>
        <v>0</v>
      </c>
      <c r="AB232" s="3">
        <f t="shared" si="408"/>
        <v>1</v>
      </c>
      <c r="AC232" s="3">
        <f t="shared" si="409"/>
        <v>1</v>
      </c>
      <c r="AD232" s="3">
        <f t="shared" si="410"/>
        <v>0</v>
      </c>
      <c r="AE232" s="3">
        <f t="shared" si="411"/>
        <v>0</v>
      </c>
      <c r="AF232" s="3">
        <f t="shared" si="412"/>
        <v>0</v>
      </c>
      <c r="AG232" s="3">
        <f t="shared" si="413"/>
        <v>0</v>
      </c>
      <c r="AH232" s="3">
        <f t="shared" si="414"/>
        <v>0</v>
      </c>
      <c r="AI232" s="3">
        <f t="shared" si="415"/>
        <v>0</v>
      </c>
      <c r="AJ232" s="3">
        <f t="shared" si="416"/>
        <v>0</v>
      </c>
      <c r="AK232" s="3">
        <f t="shared" si="417"/>
        <v>1</v>
      </c>
      <c r="AL232" s="3">
        <f t="shared" si="418"/>
        <v>1</v>
      </c>
      <c r="AM232" s="3">
        <f t="shared" si="419"/>
        <v>2</v>
      </c>
      <c r="AN232" s="3">
        <f t="shared" si="420"/>
        <v>1</v>
      </c>
      <c r="AO232" s="3">
        <f t="shared" si="421"/>
        <v>406</v>
      </c>
      <c r="AP232" s="3">
        <f t="shared" si="422"/>
        <v>4</v>
      </c>
      <c r="AQ232" s="3">
        <f t="shared" si="423"/>
        <v>6</v>
      </c>
      <c r="AR232" s="3">
        <f t="shared" si="424"/>
        <v>7</v>
      </c>
      <c r="AS232" s="3">
        <f t="shared" si="425"/>
        <v>4</v>
      </c>
      <c r="AT232" s="3">
        <f t="shared" si="426"/>
        <v>6</v>
      </c>
      <c r="AU232" s="3">
        <f t="shared" si="427"/>
        <v>0</v>
      </c>
      <c r="AV232" s="3">
        <f t="shared" si="428"/>
        <v>0</v>
      </c>
      <c r="AW232" s="3">
        <f t="shared" si="429"/>
        <v>0</v>
      </c>
      <c r="AX232" s="3">
        <f t="shared" si="430"/>
        <v>0</v>
      </c>
      <c r="AY232" s="3">
        <f t="shared" si="431"/>
        <v>0</v>
      </c>
      <c r="AZ232" s="3">
        <f t="shared" si="432"/>
        <v>0</v>
      </c>
      <c r="BA232" s="3">
        <f t="shared" si="433"/>
        <v>0</v>
      </c>
    </row>
    <row r="233" spans="1:53">
      <c r="A233" s="3" t="str">
        <f t="shared" si="388"/>
        <v>Reflection Bay</v>
      </c>
      <c r="B233" s="3">
        <v>15</v>
      </c>
      <c r="C233" s="3">
        <f t="shared" ref="C233:C264" si="441">C34</f>
        <v>512</v>
      </c>
      <c r="D233" s="3">
        <f t="shared" si="440"/>
        <v>5</v>
      </c>
      <c r="E233" s="3">
        <f t="shared" si="440"/>
        <v>6</v>
      </c>
      <c r="F233" s="3">
        <f t="shared" si="440"/>
        <v>7</v>
      </c>
      <c r="G233" s="3">
        <f t="shared" si="440"/>
        <v>8</v>
      </c>
      <c r="H233" s="3">
        <f t="shared" si="440"/>
        <v>7</v>
      </c>
      <c r="I233" s="3">
        <f t="shared" si="440"/>
        <v>5</v>
      </c>
      <c r="J233" s="3">
        <f t="shared" si="390"/>
        <v>0</v>
      </c>
      <c r="K233" s="3">
        <f t="shared" si="391"/>
        <v>0</v>
      </c>
      <c r="L233" s="3">
        <f t="shared" si="392"/>
        <v>0</v>
      </c>
      <c r="M233" s="3">
        <f t="shared" si="435"/>
        <v>0</v>
      </c>
      <c r="N233" s="3">
        <f t="shared" si="436"/>
        <v>0</v>
      </c>
      <c r="O233" s="3">
        <f t="shared" si="437"/>
        <v>0</v>
      </c>
      <c r="P233" s="3">
        <f t="shared" si="438"/>
        <v>0</v>
      </c>
      <c r="Q233" s="3">
        <f t="shared" si="397"/>
        <v>0</v>
      </c>
      <c r="R233" s="3">
        <f t="shared" si="398"/>
        <v>1</v>
      </c>
      <c r="S233" s="3">
        <f t="shared" si="399"/>
        <v>1</v>
      </c>
      <c r="T233" s="3">
        <f t="shared" si="400"/>
        <v>0</v>
      </c>
      <c r="U233" s="3">
        <f t="shared" si="401"/>
        <v>0</v>
      </c>
      <c r="V233" s="3">
        <f t="shared" si="402"/>
        <v>0</v>
      </c>
      <c r="W233" s="3">
        <f t="shared" si="403"/>
        <v>0</v>
      </c>
      <c r="X233" s="3">
        <f t="shared" si="404"/>
        <v>0</v>
      </c>
      <c r="Y233" s="3">
        <f t="shared" si="405"/>
        <v>0</v>
      </c>
      <c r="Z233" s="3">
        <f t="shared" si="406"/>
        <v>0</v>
      </c>
      <c r="AA233" s="3">
        <f t="shared" si="407"/>
        <v>0</v>
      </c>
      <c r="AB233" s="3">
        <f t="shared" si="408"/>
        <v>1</v>
      </c>
      <c r="AC233" s="3">
        <f t="shared" si="409"/>
        <v>1</v>
      </c>
      <c r="AD233" s="3">
        <f t="shared" si="410"/>
        <v>0</v>
      </c>
      <c r="AE233" s="3">
        <f t="shared" si="411"/>
        <v>0</v>
      </c>
      <c r="AF233" s="3">
        <f t="shared" si="412"/>
        <v>0</v>
      </c>
      <c r="AG233" s="3">
        <f t="shared" si="413"/>
        <v>0</v>
      </c>
      <c r="AH233" s="3">
        <f t="shared" si="414"/>
        <v>0</v>
      </c>
      <c r="AI233" s="3">
        <f t="shared" si="415"/>
        <v>0</v>
      </c>
      <c r="AJ233" s="3">
        <f t="shared" si="416"/>
        <v>0</v>
      </c>
      <c r="AK233" s="3">
        <f t="shared" si="417"/>
        <v>0</v>
      </c>
      <c r="AL233" s="3">
        <f t="shared" si="418"/>
        <v>1</v>
      </c>
      <c r="AM233" s="3">
        <f t="shared" si="419"/>
        <v>1</v>
      </c>
      <c r="AN233" s="3">
        <f t="shared" si="420"/>
        <v>0</v>
      </c>
      <c r="AO233" s="3">
        <f t="shared" si="421"/>
        <v>0</v>
      </c>
      <c r="AP233" s="3">
        <f t="shared" si="422"/>
        <v>0</v>
      </c>
      <c r="AQ233" s="3">
        <f t="shared" si="423"/>
        <v>0</v>
      </c>
      <c r="AR233" s="3">
        <f t="shared" si="424"/>
        <v>0</v>
      </c>
      <c r="AS233" s="3">
        <f t="shared" si="425"/>
        <v>0</v>
      </c>
      <c r="AT233" s="3">
        <f t="shared" si="426"/>
        <v>0</v>
      </c>
      <c r="AU233" s="3">
        <f t="shared" si="427"/>
        <v>1</v>
      </c>
      <c r="AV233" s="3">
        <f t="shared" si="428"/>
        <v>512</v>
      </c>
      <c r="AW233" s="3">
        <f t="shared" si="429"/>
        <v>5</v>
      </c>
      <c r="AX233" s="3">
        <f t="shared" si="430"/>
        <v>7</v>
      </c>
      <c r="AY233" s="3">
        <f t="shared" si="431"/>
        <v>8</v>
      </c>
      <c r="AZ233" s="3">
        <f t="shared" si="432"/>
        <v>7</v>
      </c>
      <c r="BA233" s="3">
        <f t="shared" si="433"/>
        <v>5</v>
      </c>
    </row>
    <row r="234" spans="1:53">
      <c r="A234" s="3" t="str">
        <f t="shared" si="388"/>
        <v>Reflection Bay</v>
      </c>
      <c r="B234" s="3">
        <v>16</v>
      </c>
      <c r="C234" s="3">
        <f t="shared" si="441"/>
        <v>390</v>
      </c>
      <c r="D234" s="3">
        <f t="shared" si="440"/>
        <v>4</v>
      </c>
      <c r="E234" s="3">
        <f t="shared" si="440"/>
        <v>10</v>
      </c>
      <c r="F234" s="3">
        <f t="shared" si="440"/>
        <v>5</v>
      </c>
      <c r="G234" s="3">
        <f t="shared" si="440"/>
        <v>5</v>
      </c>
      <c r="H234" s="3">
        <f t="shared" si="440"/>
        <v>4</v>
      </c>
      <c r="I234" s="3">
        <f t="shared" si="440"/>
        <v>5</v>
      </c>
      <c r="J234" s="3">
        <f t="shared" si="390"/>
        <v>0</v>
      </c>
      <c r="K234" s="3">
        <f t="shared" si="391"/>
        <v>0</v>
      </c>
      <c r="L234" s="3">
        <f t="shared" si="392"/>
        <v>0</v>
      </c>
      <c r="M234" s="3">
        <f t="shared" si="435"/>
        <v>0</v>
      </c>
      <c r="N234" s="3">
        <f t="shared" si="436"/>
        <v>0</v>
      </c>
      <c r="O234" s="3">
        <f t="shared" si="437"/>
        <v>0</v>
      </c>
      <c r="P234" s="3">
        <f t="shared" si="438"/>
        <v>0</v>
      </c>
      <c r="Q234" s="3">
        <f t="shared" si="397"/>
        <v>0</v>
      </c>
      <c r="R234" s="3">
        <f t="shared" si="398"/>
        <v>1</v>
      </c>
      <c r="S234" s="3">
        <f t="shared" si="399"/>
        <v>1</v>
      </c>
      <c r="T234" s="3">
        <f t="shared" si="400"/>
        <v>0</v>
      </c>
      <c r="U234" s="3">
        <f t="shared" si="401"/>
        <v>0</v>
      </c>
      <c r="V234" s="3">
        <f t="shared" ref="V234:V264" si="442">IF($T234=1,D234,0)</f>
        <v>0</v>
      </c>
      <c r="W234" s="3">
        <f t="shared" si="403"/>
        <v>0</v>
      </c>
      <c r="X234" s="3">
        <f t="shared" si="404"/>
        <v>0</v>
      </c>
      <c r="Y234" s="3">
        <f t="shared" si="405"/>
        <v>0</v>
      </c>
      <c r="Z234" s="3">
        <f t="shared" si="406"/>
        <v>0</v>
      </c>
      <c r="AA234" s="3">
        <f t="shared" si="407"/>
        <v>1</v>
      </c>
      <c r="AB234" s="3">
        <f t="shared" si="408"/>
        <v>1</v>
      </c>
      <c r="AC234" s="3">
        <f t="shared" si="409"/>
        <v>2</v>
      </c>
      <c r="AD234" s="3">
        <f t="shared" si="410"/>
        <v>1</v>
      </c>
      <c r="AE234" s="3">
        <f t="shared" si="411"/>
        <v>390</v>
      </c>
      <c r="AF234" s="3">
        <f t="shared" si="412"/>
        <v>4</v>
      </c>
      <c r="AG234" s="3">
        <f t="shared" si="413"/>
        <v>5</v>
      </c>
      <c r="AH234" s="3">
        <f t="shared" si="414"/>
        <v>5</v>
      </c>
      <c r="AI234" s="3">
        <f t="shared" si="415"/>
        <v>4</v>
      </c>
      <c r="AJ234" s="3">
        <f t="shared" si="416"/>
        <v>5</v>
      </c>
      <c r="AK234" s="3">
        <f t="shared" si="417"/>
        <v>1</v>
      </c>
      <c r="AL234" s="3">
        <f t="shared" si="418"/>
        <v>0</v>
      </c>
      <c r="AM234" s="3">
        <f t="shared" si="419"/>
        <v>1</v>
      </c>
      <c r="AN234" s="3">
        <f t="shared" si="420"/>
        <v>0</v>
      </c>
      <c r="AO234" s="3">
        <f t="shared" si="421"/>
        <v>0</v>
      </c>
      <c r="AP234" s="3">
        <f t="shared" si="422"/>
        <v>0</v>
      </c>
      <c r="AQ234" s="3">
        <f t="shared" si="423"/>
        <v>0</v>
      </c>
      <c r="AR234" s="3">
        <f t="shared" si="424"/>
        <v>0</v>
      </c>
      <c r="AS234" s="3">
        <f t="shared" si="425"/>
        <v>0</v>
      </c>
      <c r="AT234" s="3">
        <f t="shared" si="426"/>
        <v>0</v>
      </c>
      <c r="AU234" s="3">
        <f t="shared" si="427"/>
        <v>0</v>
      </c>
      <c r="AV234" s="3">
        <f t="shared" si="428"/>
        <v>0</v>
      </c>
      <c r="AW234" s="3">
        <f t="shared" si="429"/>
        <v>0</v>
      </c>
      <c r="AX234" s="3">
        <f t="shared" si="430"/>
        <v>0</v>
      </c>
      <c r="AY234" s="3">
        <f t="shared" si="431"/>
        <v>0</v>
      </c>
      <c r="AZ234" s="3">
        <f t="shared" si="432"/>
        <v>0</v>
      </c>
      <c r="BA234" s="3">
        <f t="shared" si="433"/>
        <v>0</v>
      </c>
    </row>
    <row r="235" spans="1:53">
      <c r="A235" s="3" t="str">
        <f t="shared" si="388"/>
        <v>Reflection Bay</v>
      </c>
      <c r="B235" s="3">
        <v>17</v>
      </c>
      <c r="C235" s="3">
        <f t="shared" si="441"/>
        <v>148</v>
      </c>
      <c r="D235" s="3">
        <f t="shared" si="440"/>
        <v>3</v>
      </c>
      <c r="E235" s="3">
        <f t="shared" si="440"/>
        <v>14</v>
      </c>
      <c r="F235" s="3">
        <f t="shared" si="440"/>
        <v>5</v>
      </c>
      <c r="G235" s="3">
        <f t="shared" si="440"/>
        <v>4</v>
      </c>
      <c r="H235" s="3">
        <f t="shared" si="440"/>
        <v>6</v>
      </c>
      <c r="I235" s="3">
        <f t="shared" si="440"/>
        <v>3</v>
      </c>
      <c r="J235" s="3">
        <f t="shared" si="390"/>
        <v>1</v>
      </c>
      <c r="K235" s="3">
        <f t="shared" si="391"/>
        <v>148</v>
      </c>
      <c r="L235" s="3">
        <f t="shared" si="392"/>
        <v>3</v>
      </c>
      <c r="M235" s="3">
        <f t="shared" si="435"/>
        <v>5</v>
      </c>
      <c r="N235" s="3">
        <f t="shared" si="436"/>
        <v>4</v>
      </c>
      <c r="O235" s="3">
        <f t="shared" si="437"/>
        <v>6</v>
      </c>
      <c r="P235" s="3">
        <f t="shared" si="438"/>
        <v>3</v>
      </c>
      <c r="Q235" s="3">
        <f t="shared" si="397"/>
        <v>1</v>
      </c>
      <c r="R235" s="3">
        <f t="shared" si="398"/>
        <v>0</v>
      </c>
      <c r="S235" s="3">
        <f t="shared" si="399"/>
        <v>1</v>
      </c>
      <c r="T235" s="3">
        <f t="shared" si="400"/>
        <v>0</v>
      </c>
      <c r="U235" s="3">
        <f t="shared" si="401"/>
        <v>0</v>
      </c>
      <c r="V235" s="3">
        <f t="shared" si="442"/>
        <v>0</v>
      </c>
      <c r="W235" s="3">
        <f t="shared" si="403"/>
        <v>0</v>
      </c>
      <c r="X235" s="3">
        <f t="shared" si="404"/>
        <v>0</v>
      </c>
      <c r="Y235" s="3">
        <f t="shared" si="405"/>
        <v>0</v>
      </c>
      <c r="Z235" s="3">
        <f t="shared" si="406"/>
        <v>0</v>
      </c>
      <c r="AA235" s="3">
        <f t="shared" si="407"/>
        <v>1</v>
      </c>
      <c r="AB235" s="3">
        <f t="shared" si="408"/>
        <v>0</v>
      </c>
      <c r="AC235" s="3">
        <f t="shared" si="409"/>
        <v>1</v>
      </c>
      <c r="AD235" s="3">
        <f t="shared" si="410"/>
        <v>0</v>
      </c>
      <c r="AE235" s="3">
        <f t="shared" si="411"/>
        <v>0</v>
      </c>
      <c r="AF235" s="3">
        <f t="shared" si="412"/>
        <v>0</v>
      </c>
      <c r="AG235" s="3">
        <f t="shared" si="413"/>
        <v>0</v>
      </c>
      <c r="AH235" s="3">
        <f t="shared" si="414"/>
        <v>0</v>
      </c>
      <c r="AI235" s="3">
        <f t="shared" si="415"/>
        <v>0</v>
      </c>
      <c r="AJ235" s="3">
        <f t="shared" si="416"/>
        <v>0</v>
      </c>
      <c r="AK235" s="3">
        <f t="shared" si="417"/>
        <v>1</v>
      </c>
      <c r="AL235" s="3">
        <f t="shared" si="418"/>
        <v>0</v>
      </c>
      <c r="AM235" s="3">
        <f t="shared" si="419"/>
        <v>1</v>
      </c>
      <c r="AN235" s="3">
        <f t="shared" si="420"/>
        <v>0</v>
      </c>
      <c r="AO235" s="3">
        <f t="shared" si="421"/>
        <v>0</v>
      </c>
      <c r="AP235" s="3">
        <f t="shared" si="422"/>
        <v>0</v>
      </c>
      <c r="AQ235" s="3">
        <f t="shared" si="423"/>
        <v>0</v>
      </c>
      <c r="AR235" s="3">
        <f t="shared" si="424"/>
        <v>0</v>
      </c>
      <c r="AS235" s="3">
        <f t="shared" si="425"/>
        <v>0</v>
      </c>
      <c r="AT235" s="3">
        <f t="shared" si="426"/>
        <v>0</v>
      </c>
      <c r="AU235" s="3">
        <f t="shared" si="427"/>
        <v>0</v>
      </c>
      <c r="AV235" s="3">
        <f t="shared" si="428"/>
        <v>0</v>
      </c>
      <c r="AW235" s="3">
        <f t="shared" si="429"/>
        <v>0</v>
      </c>
      <c r="AX235" s="3">
        <f t="shared" si="430"/>
        <v>0</v>
      </c>
      <c r="AY235" s="3">
        <f t="shared" si="431"/>
        <v>0</v>
      </c>
      <c r="AZ235" s="3">
        <f t="shared" si="432"/>
        <v>0</v>
      </c>
      <c r="BA235" s="3">
        <f t="shared" si="433"/>
        <v>0</v>
      </c>
    </row>
    <row r="236" spans="1:53">
      <c r="A236" s="3" t="str">
        <f t="shared" si="388"/>
        <v>Reflection Bay</v>
      </c>
      <c r="B236" s="3">
        <v>18</v>
      </c>
      <c r="C236" s="3">
        <f t="shared" si="441"/>
        <v>502</v>
      </c>
      <c r="D236" s="3">
        <f t="shared" si="440"/>
        <v>5</v>
      </c>
      <c r="E236" s="3">
        <f t="shared" si="440"/>
        <v>4</v>
      </c>
      <c r="F236" s="3">
        <f t="shared" si="440"/>
        <v>7</v>
      </c>
      <c r="G236" s="3">
        <f t="shared" si="440"/>
        <v>4</v>
      </c>
      <c r="H236" s="3">
        <f t="shared" si="440"/>
        <v>4</v>
      </c>
      <c r="I236" s="3">
        <f t="shared" si="440"/>
        <v>5</v>
      </c>
      <c r="J236" s="3">
        <f t="shared" si="390"/>
        <v>0</v>
      </c>
      <c r="K236" s="3">
        <f t="shared" si="391"/>
        <v>0</v>
      </c>
      <c r="L236" s="3">
        <f t="shared" si="392"/>
        <v>0</v>
      </c>
      <c r="M236" s="3">
        <f t="shared" si="435"/>
        <v>0</v>
      </c>
      <c r="N236" s="3">
        <f t="shared" si="436"/>
        <v>0</v>
      </c>
      <c r="O236" s="3">
        <f t="shared" si="437"/>
        <v>0</v>
      </c>
      <c r="P236" s="3">
        <f t="shared" si="438"/>
        <v>0</v>
      </c>
      <c r="Q236" s="3">
        <f t="shared" si="397"/>
        <v>0</v>
      </c>
      <c r="R236" s="3">
        <f t="shared" si="398"/>
        <v>1</v>
      </c>
      <c r="S236" s="3">
        <f t="shared" si="399"/>
        <v>1</v>
      </c>
      <c r="T236" s="3">
        <f t="shared" si="400"/>
        <v>0</v>
      </c>
      <c r="U236" s="3">
        <f t="shared" si="401"/>
        <v>0</v>
      </c>
      <c r="V236" s="3">
        <f t="shared" si="442"/>
        <v>0</v>
      </c>
      <c r="W236" s="3">
        <f t="shared" si="403"/>
        <v>0</v>
      </c>
      <c r="X236" s="3">
        <f t="shared" si="404"/>
        <v>0</v>
      </c>
      <c r="Y236" s="3">
        <f t="shared" si="405"/>
        <v>0</v>
      </c>
      <c r="Z236" s="3">
        <f t="shared" si="406"/>
        <v>0</v>
      </c>
      <c r="AA236" s="3">
        <f t="shared" si="407"/>
        <v>0</v>
      </c>
      <c r="AB236" s="3">
        <f t="shared" si="408"/>
        <v>1</v>
      </c>
      <c r="AC236" s="3">
        <f t="shared" si="409"/>
        <v>1</v>
      </c>
      <c r="AD236" s="3">
        <f t="shared" si="410"/>
        <v>0</v>
      </c>
      <c r="AE236" s="3">
        <f t="shared" si="411"/>
        <v>0</v>
      </c>
      <c r="AF236" s="3">
        <f t="shared" si="412"/>
        <v>0</v>
      </c>
      <c r="AG236" s="3">
        <f t="shared" si="413"/>
        <v>0</v>
      </c>
      <c r="AH236" s="3">
        <f t="shared" si="414"/>
        <v>0</v>
      </c>
      <c r="AI236" s="3">
        <f t="shared" si="415"/>
        <v>0</v>
      </c>
      <c r="AJ236" s="3">
        <f t="shared" si="416"/>
        <v>0</v>
      </c>
      <c r="AK236" s="3">
        <f t="shared" si="417"/>
        <v>0</v>
      </c>
      <c r="AL236" s="3">
        <f t="shared" si="418"/>
        <v>1</v>
      </c>
      <c r="AM236" s="3">
        <f t="shared" si="419"/>
        <v>1</v>
      </c>
      <c r="AN236" s="3">
        <f t="shared" si="420"/>
        <v>0</v>
      </c>
      <c r="AO236" s="3">
        <f t="shared" si="421"/>
        <v>0</v>
      </c>
      <c r="AP236" s="3">
        <f t="shared" si="422"/>
        <v>0</v>
      </c>
      <c r="AQ236" s="3">
        <f t="shared" si="423"/>
        <v>0</v>
      </c>
      <c r="AR236" s="3">
        <f t="shared" si="424"/>
        <v>0</v>
      </c>
      <c r="AS236" s="3">
        <f t="shared" si="425"/>
        <v>0</v>
      </c>
      <c r="AT236" s="3">
        <f t="shared" si="426"/>
        <v>0</v>
      </c>
      <c r="AU236" s="3">
        <f t="shared" si="427"/>
        <v>1</v>
      </c>
      <c r="AV236" s="3">
        <f t="shared" si="428"/>
        <v>502</v>
      </c>
      <c r="AW236" s="3">
        <f t="shared" si="429"/>
        <v>5</v>
      </c>
      <c r="AX236" s="3">
        <f t="shared" si="430"/>
        <v>7</v>
      </c>
      <c r="AY236" s="3">
        <f t="shared" si="431"/>
        <v>4</v>
      </c>
      <c r="AZ236" s="3">
        <f t="shared" si="432"/>
        <v>4</v>
      </c>
      <c r="BA236" s="3">
        <f t="shared" si="433"/>
        <v>5</v>
      </c>
    </row>
    <row r="237" spans="1:53">
      <c r="A237" s="3" t="str">
        <f t="shared" si="388"/>
        <v>Paiute Golf Resort - Wolf Course</v>
      </c>
      <c r="B237" s="3">
        <v>1</v>
      </c>
      <c r="C237" s="3">
        <f t="shared" si="441"/>
        <v>382</v>
      </c>
      <c r="D237" s="3">
        <f t="shared" si="440"/>
        <v>4</v>
      </c>
      <c r="E237" s="3">
        <f t="shared" si="440"/>
        <v>7</v>
      </c>
      <c r="F237" s="3">
        <f t="shared" si="440"/>
        <v>6</v>
      </c>
      <c r="G237" s="3">
        <f t="shared" si="440"/>
        <v>5</v>
      </c>
      <c r="H237" s="3">
        <f t="shared" si="440"/>
        <v>6</v>
      </c>
      <c r="I237" s="3">
        <f t="shared" si="440"/>
        <v>3</v>
      </c>
      <c r="J237" s="3">
        <f t="shared" si="390"/>
        <v>0</v>
      </c>
      <c r="K237" s="3">
        <f t="shared" si="391"/>
        <v>0</v>
      </c>
      <c r="L237" s="3">
        <f t="shared" si="392"/>
        <v>0</v>
      </c>
      <c r="M237" s="3">
        <f t="shared" si="435"/>
        <v>0</v>
      </c>
      <c r="N237" s="3">
        <f t="shared" si="436"/>
        <v>0</v>
      </c>
      <c r="O237" s="3">
        <f t="shared" si="437"/>
        <v>0</v>
      </c>
      <c r="P237" s="3">
        <f t="shared" si="438"/>
        <v>0</v>
      </c>
      <c r="Q237" s="3">
        <f t="shared" si="397"/>
        <v>0</v>
      </c>
      <c r="R237" s="3">
        <f t="shared" si="398"/>
        <v>1</v>
      </c>
      <c r="S237" s="3">
        <f t="shared" si="399"/>
        <v>1</v>
      </c>
      <c r="T237" s="3">
        <f t="shared" si="400"/>
        <v>0</v>
      </c>
      <c r="U237" s="3">
        <f t="shared" si="401"/>
        <v>0</v>
      </c>
      <c r="V237" s="3">
        <f t="shared" si="442"/>
        <v>0</v>
      </c>
      <c r="W237" s="3">
        <f t="shared" si="403"/>
        <v>0</v>
      </c>
      <c r="X237" s="3">
        <f t="shared" si="404"/>
        <v>0</v>
      </c>
      <c r="Y237" s="3">
        <f t="shared" si="405"/>
        <v>0</v>
      </c>
      <c r="Z237" s="3">
        <f t="shared" si="406"/>
        <v>0</v>
      </c>
      <c r="AA237" s="3">
        <f t="shared" si="407"/>
        <v>1</v>
      </c>
      <c r="AB237" s="3">
        <f t="shared" si="408"/>
        <v>1</v>
      </c>
      <c r="AC237" s="3">
        <f t="shared" si="409"/>
        <v>2</v>
      </c>
      <c r="AD237" s="3">
        <f t="shared" si="410"/>
        <v>1</v>
      </c>
      <c r="AE237" s="3">
        <f t="shared" si="411"/>
        <v>382</v>
      </c>
      <c r="AF237" s="3">
        <f t="shared" si="412"/>
        <v>4</v>
      </c>
      <c r="AG237" s="3">
        <f t="shared" si="413"/>
        <v>6</v>
      </c>
      <c r="AH237" s="3">
        <f t="shared" si="414"/>
        <v>5</v>
      </c>
      <c r="AI237" s="3">
        <f t="shared" si="415"/>
        <v>6</v>
      </c>
      <c r="AJ237" s="3">
        <f t="shared" si="416"/>
        <v>3</v>
      </c>
      <c r="AK237" s="3">
        <f t="shared" si="417"/>
        <v>1</v>
      </c>
      <c r="AL237" s="3">
        <f t="shared" si="418"/>
        <v>0</v>
      </c>
      <c r="AM237" s="3">
        <f t="shared" si="419"/>
        <v>1</v>
      </c>
      <c r="AN237" s="3">
        <f t="shared" si="420"/>
        <v>0</v>
      </c>
      <c r="AO237" s="3">
        <f t="shared" si="421"/>
        <v>0</v>
      </c>
      <c r="AP237" s="3">
        <f t="shared" si="422"/>
        <v>0</v>
      </c>
      <c r="AQ237" s="3">
        <f t="shared" si="423"/>
        <v>0</v>
      </c>
      <c r="AR237" s="3">
        <f t="shared" si="424"/>
        <v>0</v>
      </c>
      <c r="AS237" s="3">
        <f t="shared" si="425"/>
        <v>0</v>
      </c>
      <c r="AT237" s="3">
        <f t="shared" si="426"/>
        <v>0</v>
      </c>
      <c r="AU237" s="3">
        <f t="shared" si="427"/>
        <v>0</v>
      </c>
      <c r="AV237" s="3">
        <f t="shared" si="428"/>
        <v>0</v>
      </c>
      <c r="AW237" s="3">
        <f t="shared" si="429"/>
        <v>0</v>
      </c>
      <c r="AX237" s="3">
        <f t="shared" si="430"/>
        <v>0</v>
      </c>
      <c r="AY237" s="3">
        <f t="shared" si="431"/>
        <v>0</v>
      </c>
      <c r="AZ237" s="3">
        <f t="shared" si="432"/>
        <v>0</v>
      </c>
      <c r="BA237" s="3">
        <f t="shared" si="433"/>
        <v>0</v>
      </c>
    </row>
    <row r="238" spans="1:53">
      <c r="A238" s="3" t="str">
        <f t="shared" si="388"/>
        <v>Paiute Golf Resort - Wolf Course</v>
      </c>
      <c r="B238" s="3">
        <v>2</v>
      </c>
      <c r="C238" s="3">
        <f t="shared" si="441"/>
        <v>333</v>
      </c>
      <c r="D238" s="3">
        <f t="shared" si="440"/>
        <v>4</v>
      </c>
      <c r="E238" s="3">
        <f t="shared" si="440"/>
        <v>17</v>
      </c>
      <c r="F238" s="3">
        <f t="shared" si="440"/>
        <v>6</v>
      </c>
      <c r="G238" s="3">
        <f t="shared" si="440"/>
        <v>6</v>
      </c>
      <c r="H238" s="3">
        <f t="shared" si="440"/>
        <v>4</v>
      </c>
      <c r="I238" s="3">
        <f t="shared" si="440"/>
        <v>5</v>
      </c>
      <c r="J238" s="3">
        <f t="shared" si="390"/>
        <v>0</v>
      </c>
      <c r="K238" s="3">
        <f t="shared" si="391"/>
        <v>0</v>
      </c>
      <c r="L238" s="3">
        <f t="shared" si="392"/>
        <v>0</v>
      </c>
      <c r="M238" s="3">
        <f t="shared" si="435"/>
        <v>0</v>
      </c>
      <c r="N238" s="3">
        <f t="shared" si="436"/>
        <v>0</v>
      </c>
      <c r="O238" s="3">
        <f t="shared" si="437"/>
        <v>0</v>
      </c>
      <c r="P238" s="3">
        <f t="shared" si="438"/>
        <v>0</v>
      </c>
      <c r="Q238" s="3">
        <f t="shared" si="397"/>
        <v>0</v>
      </c>
      <c r="R238" s="3">
        <f t="shared" si="398"/>
        <v>1</v>
      </c>
      <c r="S238" s="3">
        <f t="shared" si="399"/>
        <v>1</v>
      </c>
      <c r="T238" s="3">
        <f t="shared" si="400"/>
        <v>0</v>
      </c>
      <c r="U238" s="3">
        <f t="shared" si="401"/>
        <v>0</v>
      </c>
      <c r="V238" s="3">
        <f t="shared" si="442"/>
        <v>0</v>
      </c>
      <c r="W238" s="3">
        <f t="shared" si="403"/>
        <v>0</v>
      </c>
      <c r="X238" s="3">
        <f t="shared" si="404"/>
        <v>0</v>
      </c>
      <c r="Y238" s="3">
        <f t="shared" si="405"/>
        <v>0</v>
      </c>
      <c r="Z238" s="3">
        <f t="shared" si="406"/>
        <v>0</v>
      </c>
      <c r="AA238" s="3">
        <f t="shared" si="407"/>
        <v>1</v>
      </c>
      <c r="AB238" s="3">
        <f t="shared" si="408"/>
        <v>1</v>
      </c>
      <c r="AC238" s="3">
        <f t="shared" si="409"/>
        <v>2</v>
      </c>
      <c r="AD238" s="3">
        <f t="shared" si="410"/>
        <v>1</v>
      </c>
      <c r="AE238" s="3">
        <f t="shared" si="411"/>
        <v>333</v>
      </c>
      <c r="AF238" s="3">
        <f t="shared" si="412"/>
        <v>4</v>
      </c>
      <c r="AG238" s="3">
        <f t="shared" si="413"/>
        <v>6</v>
      </c>
      <c r="AH238" s="3">
        <f t="shared" si="414"/>
        <v>6</v>
      </c>
      <c r="AI238" s="3">
        <f t="shared" si="415"/>
        <v>4</v>
      </c>
      <c r="AJ238" s="3">
        <f t="shared" si="416"/>
        <v>5</v>
      </c>
      <c r="AK238" s="3">
        <f t="shared" si="417"/>
        <v>1</v>
      </c>
      <c r="AL238" s="3">
        <f t="shared" si="418"/>
        <v>0</v>
      </c>
      <c r="AM238" s="3">
        <f t="shared" si="419"/>
        <v>1</v>
      </c>
      <c r="AN238" s="3">
        <f t="shared" si="420"/>
        <v>0</v>
      </c>
      <c r="AO238" s="3">
        <f t="shared" si="421"/>
        <v>0</v>
      </c>
      <c r="AP238" s="3">
        <f t="shared" si="422"/>
        <v>0</v>
      </c>
      <c r="AQ238" s="3">
        <f t="shared" si="423"/>
        <v>0</v>
      </c>
      <c r="AR238" s="3">
        <f t="shared" si="424"/>
        <v>0</v>
      </c>
      <c r="AS238" s="3">
        <f t="shared" si="425"/>
        <v>0</v>
      </c>
      <c r="AT238" s="3">
        <f t="shared" si="426"/>
        <v>0</v>
      </c>
      <c r="AU238" s="3">
        <f t="shared" si="427"/>
        <v>0</v>
      </c>
      <c r="AV238" s="3">
        <f t="shared" si="428"/>
        <v>0</v>
      </c>
      <c r="AW238" s="3">
        <f t="shared" si="429"/>
        <v>0</v>
      </c>
      <c r="AX238" s="3">
        <f t="shared" si="430"/>
        <v>0</v>
      </c>
      <c r="AY238" s="3">
        <f t="shared" si="431"/>
        <v>0</v>
      </c>
      <c r="AZ238" s="3">
        <f t="shared" si="432"/>
        <v>0</v>
      </c>
      <c r="BA238" s="3">
        <f t="shared" si="433"/>
        <v>0</v>
      </c>
    </row>
    <row r="239" spans="1:53">
      <c r="A239" s="3" t="str">
        <f t="shared" si="388"/>
        <v>Paiute Golf Resort - Wolf Course</v>
      </c>
      <c r="B239" s="3">
        <v>3</v>
      </c>
      <c r="C239" s="3">
        <f t="shared" si="441"/>
        <v>524</v>
      </c>
      <c r="D239" s="3">
        <f t="shared" si="440"/>
        <v>5</v>
      </c>
      <c r="E239" s="3">
        <f t="shared" si="440"/>
        <v>5</v>
      </c>
      <c r="F239" s="3">
        <f t="shared" si="440"/>
        <v>8</v>
      </c>
      <c r="G239" s="3">
        <f t="shared" si="440"/>
        <v>5</v>
      </c>
      <c r="H239" s="3">
        <f t="shared" si="440"/>
        <v>8</v>
      </c>
      <c r="I239" s="3">
        <f t="shared" si="440"/>
        <v>6</v>
      </c>
      <c r="J239" s="3">
        <f t="shared" si="390"/>
        <v>0</v>
      </c>
      <c r="K239" s="3">
        <f t="shared" si="391"/>
        <v>0</v>
      </c>
      <c r="L239" s="3">
        <f t="shared" si="392"/>
        <v>0</v>
      </c>
      <c r="M239" s="3">
        <f t="shared" si="435"/>
        <v>0</v>
      </c>
      <c r="N239" s="3">
        <f t="shared" si="436"/>
        <v>0</v>
      </c>
      <c r="O239" s="3">
        <f t="shared" si="437"/>
        <v>0</v>
      </c>
      <c r="P239" s="3">
        <f t="shared" si="438"/>
        <v>0</v>
      </c>
      <c r="Q239" s="3">
        <f t="shared" si="397"/>
        <v>0</v>
      </c>
      <c r="R239" s="3">
        <f t="shared" si="398"/>
        <v>1</v>
      </c>
      <c r="S239" s="3">
        <f t="shared" si="399"/>
        <v>1</v>
      </c>
      <c r="T239" s="3">
        <f t="shared" si="400"/>
        <v>0</v>
      </c>
      <c r="U239" s="3">
        <f t="shared" si="401"/>
        <v>0</v>
      </c>
      <c r="V239" s="3">
        <f t="shared" si="442"/>
        <v>0</v>
      </c>
      <c r="W239" s="3">
        <f t="shared" si="403"/>
        <v>0</v>
      </c>
      <c r="X239" s="3">
        <f t="shared" si="404"/>
        <v>0</v>
      </c>
      <c r="Y239" s="3">
        <f t="shared" si="405"/>
        <v>0</v>
      </c>
      <c r="Z239" s="3">
        <f t="shared" si="406"/>
        <v>0</v>
      </c>
      <c r="AA239" s="3">
        <f t="shared" si="407"/>
        <v>0</v>
      </c>
      <c r="AB239" s="3">
        <f t="shared" si="408"/>
        <v>1</v>
      </c>
      <c r="AC239" s="3">
        <f t="shared" si="409"/>
        <v>1</v>
      </c>
      <c r="AD239" s="3">
        <f t="shared" si="410"/>
        <v>0</v>
      </c>
      <c r="AE239" s="3">
        <f t="shared" si="411"/>
        <v>0</v>
      </c>
      <c r="AF239" s="3">
        <f t="shared" si="412"/>
        <v>0</v>
      </c>
      <c r="AG239" s="3">
        <f t="shared" si="413"/>
        <v>0</v>
      </c>
      <c r="AH239" s="3">
        <f t="shared" si="414"/>
        <v>0</v>
      </c>
      <c r="AI239" s="3">
        <f t="shared" si="415"/>
        <v>0</v>
      </c>
      <c r="AJ239" s="3">
        <f t="shared" si="416"/>
        <v>0</v>
      </c>
      <c r="AK239" s="3">
        <f t="shared" si="417"/>
        <v>0</v>
      </c>
      <c r="AL239" s="3">
        <f t="shared" si="418"/>
        <v>1</v>
      </c>
      <c r="AM239" s="3">
        <f t="shared" si="419"/>
        <v>1</v>
      </c>
      <c r="AN239" s="3">
        <f t="shared" si="420"/>
        <v>0</v>
      </c>
      <c r="AO239" s="3">
        <f t="shared" si="421"/>
        <v>0</v>
      </c>
      <c r="AP239" s="3">
        <f t="shared" si="422"/>
        <v>0</v>
      </c>
      <c r="AQ239" s="3">
        <f t="shared" si="423"/>
        <v>0</v>
      </c>
      <c r="AR239" s="3">
        <f t="shared" si="424"/>
        <v>0</v>
      </c>
      <c r="AS239" s="3">
        <f t="shared" si="425"/>
        <v>0</v>
      </c>
      <c r="AT239" s="3">
        <f t="shared" si="426"/>
        <v>0</v>
      </c>
      <c r="AU239" s="3">
        <f t="shared" si="427"/>
        <v>1</v>
      </c>
      <c r="AV239" s="3">
        <f t="shared" si="428"/>
        <v>524</v>
      </c>
      <c r="AW239" s="3">
        <f t="shared" si="429"/>
        <v>5</v>
      </c>
      <c r="AX239" s="3">
        <f t="shared" si="430"/>
        <v>8</v>
      </c>
      <c r="AY239" s="3">
        <f t="shared" si="431"/>
        <v>5</v>
      </c>
      <c r="AZ239" s="3">
        <f t="shared" si="432"/>
        <v>8</v>
      </c>
      <c r="BA239" s="3">
        <f t="shared" si="433"/>
        <v>6</v>
      </c>
    </row>
    <row r="240" spans="1:53">
      <c r="A240" s="3" t="str">
        <f t="shared" si="388"/>
        <v>Paiute Golf Resort - Wolf Course</v>
      </c>
      <c r="B240" s="3">
        <v>4</v>
      </c>
      <c r="C240" s="3">
        <f t="shared" si="441"/>
        <v>181</v>
      </c>
      <c r="D240" s="3">
        <f t="shared" si="440"/>
        <v>3</v>
      </c>
      <c r="E240" s="3">
        <f t="shared" si="440"/>
        <v>11</v>
      </c>
      <c r="F240" s="3">
        <f t="shared" si="440"/>
        <v>4</v>
      </c>
      <c r="G240" s="3">
        <f t="shared" si="440"/>
        <v>4</v>
      </c>
      <c r="H240" s="3">
        <f t="shared" si="440"/>
        <v>5</v>
      </c>
      <c r="I240" s="3">
        <f t="shared" si="440"/>
        <v>4</v>
      </c>
      <c r="J240" s="3">
        <f t="shared" si="390"/>
        <v>1</v>
      </c>
      <c r="K240" s="3">
        <f t="shared" si="391"/>
        <v>181</v>
      </c>
      <c r="L240" s="3">
        <f t="shared" si="392"/>
        <v>3</v>
      </c>
      <c r="M240" s="3">
        <f t="shared" si="435"/>
        <v>4</v>
      </c>
      <c r="N240" s="3">
        <f t="shared" si="436"/>
        <v>4</v>
      </c>
      <c r="O240" s="3">
        <f t="shared" si="437"/>
        <v>5</v>
      </c>
      <c r="P240" s="3">
        <f t="shared" si="438"/>
        <v>4</v>
      </c>
      <c r="Q240" s="3">
        <f t="shared" si="397"/>
        <v>1</v>
      </c>
      <c r="R240" s="3">
        <f t="shared" si="398"/>
        <v>0</v>
      </c>
      <c r="S240" s="3">
        <f t="shared" si="399"/>
        <v>1</v>
      </c>
      <c r="T240" s="3">
        <f t="shared" si="400"/>
        <v>0</v>
      </c>
      <c r="U240" s="3">
        <f t="shared" si="401"/>
        <v>0</v>
      </c>
      <c r="V240" s="3">
        <f t="shared" si="442"/>
        <v>0</v>
      </c>
      <c r="W240" s="3">
        <f t="shared" si="403"/>
        <v>0</v>
      </c>
      <c r="X240" s="3">
        <f t="shared" si="404"/>
        <v>0</v>
      </c>
      <c r="Y240" s="3">
        <f t="shared" si="405"/>
        <v>0</v>
      </c>
      <c r="Z240" s="3">
        <f t="shared" si="406"/>
        <v>0</v>
      </c>
      <c r="AA240" s="3">
        <f t="shared" si="407"/>
        <v>1</v>
      </c>
      <c r="AB240" s="3">
        <f t="shared" si="408"/>
        <v>0</v>
      </c>
      <c r="AC240" s="3">
        <f t="shared" si="409"/>
        <v>1</v>
      </c>
      <c r="AD240" s="3">
        <f t="shared" si="410"/>
        <v>0</v>
      </c>
      <c r="AE240" s="3">
        <f t="shared" si="411"/>
        <v>0</v>
      </c>
      <c r="AF240" s="3">
        <f t="shared" si="412"/>
        <v>0</v>
      </c>
      <c r="AG240" s="3">
        <f t="shared" si="413"/>
        <v>0</v>
      </c>
      <c r="AH240" s="3">
        <f t="shared" si="414"/>
        <v>0</v>
      </c>
      <c r="AI240" s="3">
        <f t="shared" si="415"/>
        <v>0</v>
      </c>
      <c r="AJ240" s="3">
        <f t="shared" si="416"/>
        <v>0</v>
      </c>
      <c r="AK240" s="3">
        <f t="shared" si="417"/>
        <v>1</v>
      </c>
      <c r="AL240" s="3">
        <f t="shared" si="418"/>
        <v>0</v>
      </c>
      <c r="AM240" s="3">
        <f t="shared" si="419"/>
        <v>1</v>
      </c>
      <c r="AN240" s="3">
        <f t="shared" si="420"/>
        <v>0</v>
      </c>
      <c r="AO240" s="3">
        <f t="shared" si="421"/>
        <v>0</v>
      </c>
      <c r="AP240" s="3">
        <f t="shared" si="422"/>
        <v>0</v>
      </c>
      <c r="AQ240" s="3">
        <f t="shared" si="423"/>
        <v>0</v>
      </c>
      <c r="AR240" s="3">
        <f t="shared" si="424"/>
        <v>0</v>
      </c>
      <c r="AS240" s="3">
        <f t="shared" si="425"/>
        <v>0</v>
      </c>
      <c r="AT240" s="3">
        <f t="shared" si="426"/>
        <v>0</v>
      </c>
      <c r="AU240" s="3">
        <f t="shared" si="427"/>
        <v>0</v>
      </c>
      <c r="AV240" s="3">
        <f t="shared" si="428"/>
        <v>0</v>
      </c>
      <c r="AW240" s="3">
        <f t="shared" si="429"/>
        <v>0</v>
      </c>
      <c r="AX240" s="3">
        <f t="shared" si="430"/>
        <v>0</v>
      </c>
      <c r="AY240" s="3">
        <f t="shared" si="431"/>
        <v>0</v>
      </c>
      <c r="AZ240" s="3">
        <f t="shared" si="432"/>
        <v>0</v>
      </c>
      <c r="BA240" s="3">
        <f t="shared" si="433"/>
        <v>0</v>
      </c>
    </row>
    <row r="241" spans="1:53">
      <c r="A241" s="3" t="str">
        <f t="shared" si="388"/>
        <v>Paiute Golf Resort - Wolf Course</v>
      </c>
      <c r="B241" s="3">
        <v>5</v>
      </c>
      <c r="C241" s="3">
        <f t="shared" si="441"/>
        <v>376</v>
      </c>
      <c r="D241" s="3">
        <f t="shared" si="440"/>
        <v>4</v>
      </c>
      <c r="E241" s="3">
        <f t="shared" si="440"/>
        <v>9</v>
      </c>
      <c r="F241" s="3">
        <f t="shared" si="440"/>
        <v>7</v>
      </c>
      <c r="G241" s="3">
        <f t="shared" si="440"/>
        <v>5</v>
      </c>
      <c r="H241" s="3">
        <f t="shared" si="440"/>
        <v>6</v>
      </c>
      <c r="I241" s="3">
        <f t="shared" si="440"/>
        <v>5</v>
      </c>
      <c r="J241" s="3">
        <f t="shared" si="390"/>
        <v>0</v>
      </c>
      <c r="K241" s="3">
        <f t="shared" si="391"/>
        <v>0</v>
      </c>
      <c r="L241" s="3">
        <f t="shared" si="392"/>
        <v>0</v>
      </c>
      <c r="M241" s="3">
        <f t="shared" si="435"/>
        <v>0</v>
      </c>
      <c r="N241" s="3">
        <f t="shared" si="436"/>
        <v>0</v>
      </c>
      <c r="O241" s="3">
        <f t="shared" si="437"/>
        <v>0</v>
      </c>
      <c r="P241" s="3">
        <f t="shared" si="438"/>
        <v>0</v>
      </c>
      <c r="Q241" s="3">
        <f t="shared" si="397"/>
        <v>0</v>
      </c>
      <c r="R241" s="3">
        <f t="shared" si="398"/>
        <v>1</v>
      </c>
      <c r="S241" s="3">
        <f t="shared" si="399"/>
        <v>1</v>
      </c>
      <c r="T241" s="3">
        <f t="shared" si="400"/>
        <v>0</v>
      </c>
      <c r="U241" s="3">
        <f t="shared" si="401"/>
        <v>0</v>
      </c>
      <c r="V241" s="3">
        <f t="shared" si="442"/>
        <v>0</v>
      </c>
      <c r="W241" s="3">
        <f t="shared" si="403"/>
        <v>0</v>
      </c>
      <c r="X241" s="3">
        <f t="shared" si="404"/>
        <v>0</v>
      </c>
      <c r="Y241" s="3">
        <f t="shared" si="405"/>
        <v>0</v>
      </c>
      <c r="Z241" s="3">
        <f t="shared" si="406"/>
        <v>0</v>
      </c>
      <c r="AA241" s="3">
        <f t="shared" si="407"/>
        <v>1</v>
      </c>
      <c r="AB241" s="3">
        <f t="shared" si="408"/>
        <v>1</v>
      </c>
      <c r="AC241" s="3">
        <f t="shared" si="409"/>
        <v>2</v>
      </c>
      <c r="AD241" s="3">
        <f t="shared" si="410"/>
        <v>1</v>
      </c>
      <c r="AE241" s="3">
        <f t="shared" si="411"/>
        <v>376</v>
      </c>
      <c r="AF241" s="3">
        <f t="shared" si="412"/>
        <v>4</v>
      </c>
      <c r="AG241" s="3">
        <f t="shared" si="413"/>
        <v>7</v>
      </c>
      <c r="AH241" s="3">
        <f t="shared" si="414"/>
        <v>5</v>
      </c>
      <c r="AI241" s="3">
        <f t="shared" si="415"/>
        <v>6</v>
      </c>
      <c r="AJ241" s="3">
        <f t="shared" si="416"/>
        <v>5</v>
      </c>
      <c r="AK241" s="3">
        <f t="shared" si="417"/>
        <v>1</v>
      </c>
      <c r="AL241" s="3">
        <f t="shared" si="418"/>
        <v>0</v>
      </c>
      <c r="AM241" s="3">
        <f t="shared" si="419"/>
        <v>1</v>
      </c>
      <c r="AN241" s="3">
        <f t="shared" si="420"/>
        <v>0</v>
      </c>
      <c r="AO241" s="3">
        <f t="shared" si="421"/>
        <v>0</v>
      </c>
      <c r="AP241" s="3">
        <f t="shared" si="422"/>
        <v>0</v>
      </c>
      <c r="AQ241" s="3">
        <f t="shared" si="423"/>
        <v>0</v>
      </c>
      <c r="AR241" s="3">
        <f t="shared" si="424"/>
        <v>0</v>
      </c>
      <c r="AS241" s="3">
        <f t="shared" si="425"/>
        <v>0</v>
      </c>
      <c r="AT241" s="3">
        <f t="shared" si="426"/>
        <v>0</v>
      </c>
      <c r="AU241" s="3">
        <f t="shared" si="427"/>
        <v>0</v>
      </c>
      <c r="AV241" s="3">
        <f t="shared" si="428"/>
        <v>0</v>
      </c>
      <c r="AW241" s="3">
        <f t="shared" si="429"/>
        <v>0</v>
      </c>
      <c r="AX241" s="3">
        <f t="shared" si="430"/>
        <v>0</v>
      </c>
      <c r="AY241" s="3">
        <f t="shared" si="431"/>
        <v>0</v>
      </c>
      <c r="AZ241" s="3">
        <f t="shared" si="432"/>
        <v>0</v>
      </c>
      <c r="BA241" s="3">
        <f t="shared" si="433"/>
        <v>0</v>
      </c>
    </row>
    <row r="242" spans="1:53">
      <c r="A242" s="3" t="str">
        <f t="shared" si="388"/>
        <v>Paiute Golf Resort - Wolf Course</v>
      </c>
      <c r="B242" s="3">
        <v>6</v>
      </c>
      <c r="C242" s="3">
        <f t="shared" si="441"/>
        <v>480</v>
      </c>
      <c r="D242" s="3">
        <f t="shared" ref="D242:I251" si="443">D43</f>
        <v>5</v>
      </c>
      <c r="E242" s="3">
        <f t="shared" si="443"/>
        <v>15</v>
      </c>
      <c r="F242" s="3">
        <f t="shared" si="443"/>
        <v>4</v>
      </c>
      <c r="G242" s="3">
        <f t="shared" si="443"/>
        <v>6</v>
      </c>
      <c r="H242" s="3">
        <f t="shared" si="443"/>
        <v>6</v>
      </c>
      <c r="I242" s="3">
        <f t="shared" si="443"/>
        <v>6</v>
      </c>
      <c r="J242" s="3">
        <f t="shared" si="390"/>
        <v>0</v>
      </c>
      <c r="K242" s="3">
        <f t="shared" si="391"/>
        <v>0</v>
      </c>
      <c r="L242" s="3">
        <f t="shared" si="392"/>
        <v>0</v>
      </c>
      <c r="M242" s="3">
        <f t="shared" si="435"/>
        <v>0</v>
      </c>
      <c r="N242" s="3">
        <f t="shared" si="436"/>
        <v>0</v>
      </c>
      <c r="O242" s="3">
        <f t="shared" si="437"/>
        <v>0</v>
      </c>
      <c r="P242" s="3">
        <f t="shared" si="438"/>
        <v>0</v>
      </c>
      <c r="Q242" s="3">
        <f t="shared" si="397"/>
        <v>0</v>
      </c>
      <c r="R242" s="3">
        <f t="shared" si="398"/>
        <v>1</v>
      </c>
      <c r="S242" s="3">
        <f t="shared" si="399"/>
        <v>1</v>
      </c>
      <c r="T242" s="3">
        <f t="shared" si="400"/>
        <v>0</v>
      </c>
      <c r="U242" s="3">
        <f t="shared" si="401"/>
        <v>0</v>
      </c>
      <c r="V242" s="3">
        <f t="shared" si="442"/>
        <v>0</v>
      </c>
      <c r="W242" s="3">
        <f t="shared" si="403"/>
        <v>0</v>
      </c>
      <c r="X242" s="3">
        <f t="shared" si="404"/>
        <v>0</v>
      </c>
      <c r="Y242" s="3">
        <f t="shared" si="405"/>
        <v>0</v>
      </c>
      <c r="Z242" s="3">
        <f t="shared" si="406"/>
        <v>0</v>
      </c>
      <c r="AA242" s="3">
        <f t="shared" si="407"/>
        <v>0</v>
      </c>
      <c r="AB242" s="3">
        <f t="shared" si="408"/>
        <v>1</v>
      </c>
      <c r="AC242" s="3">
        <f t="shared" si="409"/>
        <v>1</v>
      </c>
      <c r="AD242" s="3">
        <f t="shared" si="410"/>
        <v>0</v>
      </c>
      <c r="AE242" s="3">
        <f t="shared" si="411"/>
        <v>0</v>
      </c>
      <c r="AF242" s="3">
        <f t="shared" si="412"/>
        <v>0</v>
      </c>
      <c r="AG242" s="3">
        <f t="shared" si="413"/>
        <v>0</v>
      </c>
      <c r="AH242" s="3">
        <f t="shared" si="414"/>
        <v>0</v>
      </c>
      <c r="AI242" s="3">
        <f t="shared" si="415"/>
        <v>0</v>
      </c>
      <c r="AJ242" s="3">
        <f t="shared" si="416"/>
        <v>0</v>
      </c>
      <c r="AK242" s="3">
        <f t="shared" si="417"/>
        <v>1</v>
      </c>
      <c r="AL242" s="3">
        <f t="shared" si="418"/>
        <v>1</v>
      </c>
      <c r="AM242" s="3">
        <f t="shared" si="419"/>
        <v>2</v>
      </c>
      <c r="AN242" s="3">
        <f t="shared" si="420"/>
        <v>1</v>
      </c>
      <c r="AO242" s="3">
        <f t="shared" si="421"/>
        <v>480</v>
      </c>
      <c r="AP242" s="3">
        <f t="shared" si="422"/>
        <v>5</v>
      </c>
      <c r="AQ242" s="3">
        <f t="shared" si="423"/>
        <v>4</v>
      </c>
      <c r="AR242" s="3">
        <f t="shared" si="424"/>
        <v>6</v>
      </c>
      <c r="AS242" s="3">
        <f t="shared" si="425"/>
        <v>6</v>
      </c>
      <c r="AT242" s="3">
        <f t="shared" si="426"/>
        <v>6</v>
      </c>
      <c r="AU242" s="3">
        <f t="shared" si="427"/>
        <v>0</v>
      </c>
      <c r="AV242" s="3">
        <f t="shared" si="428"/>
        <v>0</v>
      </c>
      <c r="AW242" s="3">
        <f t="shared" si="429"/>
        <v>0</v>
      </c>
      <c r="AX242" s="3">
        <f t="shared" si="430"/>
        <v>0</v>
      </c>
      <c r="AY242" s="3">
        <f t="shared" si="431"/>
        <v>0</v>
      </c>
      <c r="AZ242" s="3">
        <f t="shared" si="432"/>
        <v>0</v>
      </c>
      <c r="BA242" s="3">
        <f t="shared" si="433"/>
        <v>0</v>
      </c>
    </row>
    <row r="243" spans="1:53">
      <c r="A243" s="3" t="str">
        <f t="shared" si="388"/>
        <v>Paiute Golf Resort - Wolf Course</v>
      </c>
      <c r="B243" s="3">
        <v>7</v>
      </c>
      <c r="C243" s="3">
        <f t="shared" si="441"/>
        <v>410</v>
      </c>
      <c r="D243" s="3">
        <f t="shared" si="443"/>
        <v>4</v>
      </c>
      <c r="E243" s="3">
        <f t="shared" si="443"/>
        <v>1</v>
      </c>
      <c r="F243" s="3">
        <f t="shared" si="443"/>
        <v>6</v>
      </c>
      <c r="G243" s="3">
        <f t="shared" si="443"/>
        <v>6</v>
      </c>
      <c r="H243" s="3">
        <f t="shared" si="443"/>
        <v>4</v>
      </c>
      <c r="I243" s="3">
        <f t="shared" si="443"/>
        <v>6</v>
      </c>
      <c r="J243" s="3">
        <f t="shared" si="390"/>
        <v>0</v>
      </c>
      <c r="K243" s="3">
        <f t="shared" si="391"/>
        <v>0</v>
      </c>
      <c r="L243" s="3">
        <f t="shared" si="392"/>
        <v>0</v>
      </c>
      <c r="M243" s="3">
        <f t="shared" si="435"/>
        <v>0</v>
      </c>
      <c r="N243" s="3">
        <f t="shared" si="436"/>
        <v>0</v>
      </c>
      <c r="O243" s="3">
        <f t="shared" si="437"/>
        <v>0</v>
      </c>
      <c r="P243" s="3">
        <f t="shared" si="438"/>
        <v>0</v>
      </c>
      <c r="Q243" s="3">
        <f t="shared" si="397"/>
        <v>0</v>
      </c>
      <c r="R243" s="3">
        <f t="shared" si="398"/>
        <v>1</v>
      </c>
      <c r="S243" s="3">
        <f t="shared" si="399"/>
        <v>1</v>
      </c>
      <c r="T243" s="3">
        <f t="shared" si="400"/>
        <v>0</v>
      </c>
      <c r="U243" s="3">
        <f t="shared" si="401"/>
        <v>0</v>
      </c>
      <c r="V243" s="3">
        <f t="shared" si="442"/>
        <v>0</v>
      </c>
      <c r="W243" s="3">
        <f t="shared" si="403"/>
        <v>0</v>
      </c>
      <c r="X243" s="3">
        <f t="shared" si="404"/>
        <v>0</v>
      </c>
      <c r="Y243" s="3">
        <f t="shared" si="405"/>
        <v>0</v>
      </c>
      <c r="Z243" s="3">
        <f t="shared" si="406"/>
        <v>0</v>
      </c>
      <c r="AA243" s="3">
        <f t="shared" si="407"/>
        <v>0</v>
      </c>
      <c r="AB243" s="3">
        <f t="shared" si="408"/>
        <v>1</v>
      </c>
      <c r="AC243" s="3">
        <f t="shared" si="409"/>
        <v>1</v>
      </c>
      <c r="AD243" s="3">
        <f t="shared" si="410"/>
        <v>0</v>
      </c>
      <c r="AE243" s="3">
        <f t="shared" si="411"/>
        <v>0</v>
      </c>
      <c r="AF243" s="3">
        <f t="shared" si="412"/>
        <v>0</v>
      </c>
      <c r="AG243" s="3">
        <f t="shared" si="413"/>
        <v>0</v>
      </c>
      <c r="AH243" s="3">
        <f t="shared" si="414"/>
        <v>0</v>
      </c>
      <c r="AI243" s="3">
        <f t="shared" si="415"/>
        <v>0</v>
      </c>
      <c r="AJ243" s="3">
        <f t="shared" si="416"/>
        <v>0</v>
      </c>
      <c r="AK243" s="3">
        <f t="shared" si="417"/>
        <v>1</v>
      </c>
      <c r="AL243" s="3">
        <f t="shared" si="418"/>
        <v>1</v>
      </c>
      <c r="AM243" s="3">
        <f t="shared" si="419"/>
        <v>2</v>
      </c>
      <c r="AN243" s="3">
        <f t="shared" si="420"/>
        <v>1</v>
      </c>
      <c r="AO243" s="3">
        <f t="shared" si="421"/>
        <v>410</v>
      </c>
      <c r="AP243" s="3">
        <f t="shared" si="422"/>
        <v>4</v>
      </c>
      <c r="AQ243" s="3">
        <f t="shared" si="423"/>
        <v>6</v>
      </c>
      <c r="AR243" s="3">
        <f t="shared" si="424"/>
        <v>6</v>
      </c>
      <c r="AS243" s="3">
        <f t="shared" si="425"/>
        <v>4</v>
      </c>
      <c r="AT243" s="3">
        <f t="shared" si="426"/>
        <v>6</v>
      </c>
      <c r="AU243" s="3">
        <f t="shared" si="427"/>
        <v>0</v>
      </c>
      <c r="AV243" s="3">
        <f t="shared" si="428"/>
        <v>0</v>
      </c>
      <c r="AW243" s="3">
        <f t="shared" si="429"/>
        <v>0</v>
      </c>
      <c r="AX243" s="3">
        <f t="shared" si="430"/>
        <v>0</v>
      </c>
      <c r="AY243" s="3">
        <f t="shared" si="431"/>
        <v>0</v>
      </c>
      <c r="AZ243" s="3">
        <f t="shared" si="432"/>
        <v>0</v>
      </c>
      <c r="BA243" s="3">
        <f t="shared" si="433"/>
        <v>0</v>
      </c>
    </row>
    <row r="244" spans="1:53">
      <c r="A244" s="3" t="str">
        <f t="shared" si="388"/>
        <v>Paiute Golf Resort - Wolf Course</v>
      </c>
      <c r="B244" s="3">
        <v>8</v>
      </c>
      <c r="C244" s="3">
        <f t="shared" si="441"/>
        <v>165</v>
      </c>
      <c r="D244" s="3">
        <f t="shared" si="443"/>
        <v>3</v>
      </c>
      <c r="E244" s="3">
        <f t="shared" si="443"/>
        <v>13</v>
      </c>
      <c r="F244" s="3">
        <f t="shared" si="443"/>
        <v>6</v>
      </c>
      <c r="G244" s="3">
        <f t="shared" si="443"/>
        <v>4</v>
      </c>
      <c r="H244" s="3">
        <f t="shared" si="443"/>
        <v>3</v>
      </c>
      <c r="I244" s="3">
        <f t="shared" si="443"/>
        <v>5</v>
      </c>
      <c r="J244" s="3">
        <f t="shared" si="390"/>
        <v>1</v>
      </c>
      <c r="K244" s="3">
        <f t="shared" si="391"/>
        <v>165</v>
      </c>
      <c r="L244" s="3">
        <f t="shared" si="392"/>
        <v>3</v>
      </c>
      <c r="M244" s="3">
        <f t="shared" si="435"/>
        <v>6</v>
      </c>
      <c r="N244" s="3">
        <f t="shared" si="436"/>
        <v>4</v>
      </c>
      <c r="O244" s="3">
        <f t="shared" si="437"/>
        <v>3</v>
      </c>
      <c r="P244" s="3">
        <f t="shared" si="438"/>
        <v>5</v>
      </c>
      <c r="Q244" s="3">
        <f t="shared" si="397"/>
        <v>1</v>
      </c>
      <c r="R244" s="3">
        <f t="shared" si="398"/>
        <v>0</v>
      </c>
      <c r="S244" s="3">
        <f t="shared" si="399"/>
        <v>1</v>
      </c>
      <c r="T244" s="3">
        <f t="shared" si="400"/>
        <v>0</v>
      </c>
      <c r="U244" s="3">
        <f t="shared" si="401"/>
        <v>0</v>
      </c>
      <c r="V244" s="3">
        <f t="shared" si="442"/>
        <v>0</v>
      </c>
      <c r="W244" s="3">
        <f t="shared" si="403"/>
        <v>0</v>
      </c>
      <c r="X244" s="3">
        <f t="shared" si="404"/>
        <v>0</v>
      </c>
      <c r="Y244" s="3">
        <f t="shared" si="405"/>
        <v>0</v>
      </c>
      <c r="Z244" s="3">
        <f t="shared" si="406"/>
        <v>0</v>
      </c>
      <c r="AA244" s="3">
        <f t="shared" si="407"/>
        <v>1</v>
      </c>
      <c r="AB244" s="3">
        <f t="shared" si="408"/>
        <v>0</v>
      </c>
      <c r="AC244" s="3">
        <f t="shared" si="409"/>
        <v>1</v>
      </c>
      <c r="AD244" s="3">
        <f t="shared" si="410"/>
        <v>0</v>
      </c>
      <c r="AE244" s="3">
        <f t="shared" si="411"/>
        <v>0</v>
      </c>
      <c r="AF244" s="3">
        <f t="shared" si="412"/>
        <v>0</v>
      </c>
      <c r="AG244" s="3">
        <f t="shared" si="413"/>
        <v>0</v>
      </c>
      <c r="AH244" s="3">
        <f t="shared" si="414"/>
        <v>0</v>
      </c>
      <c r="AI244" s="3">
        <f t="shared" si="415"/>
        <v>0</v>
      </c>
      <c r="AJ244" s="3">
        <f t="shared" si="416"/>
        <v>0</v>
      </c>
      <c r="AK244" s="3">
        <f t="shared" si="417"/>
        <v>1</v>
      </c>
      <c r="AL244" s="3">
        <f t="shared" si="418"/>
        <v>0</v>
      </c>
      <c r="AM244" s="3">
        <f t="shared" si="419"/>
        <v>1</v>
      </c>
      <c r="AN244" s="3">
        <f t="shared" si="420"/>
        <v>0</v>
      </c>
      <c r="AO244" s="3">
        <f t="shared" si="421"/>
        <v>0</v>
      </c>
      <c r="AP244" s="3">
        <f t="shared" si="422"/>
        <v>0</v>
      </c>
      <c r="AQ244" s="3">
        <f t="shared" si="423"/>
        <v>0</v>
      </c>
      <c r="AR244" s="3">
        <f t="shared" si="424"/>
        <v>0</v>
      </c>
      <c r="AS244" s="3">
        <f t="shared" si="425"/>
        <v>0</v>
      </c>
      <c r="AT244" s="3">
        <f t="shared" si="426"/>
        <v>0</v>
      </c>
      <c r="AU244" s="3">
        <f t="shared" si="427"/>
        <v>0</v>
      </c>
      <c r="AV244" s="3">
        <f t="shared" si="428"/>
        <v>0</v>
      </c>
      <c r="AW244" s="3">
        <f t="shared" si="429"/>
        <v>0</v>
      </c>
      <c r="AX244" s="3">
        <f t="shared" si="430"/>
        <v>0</v>
      </c>
      <c r="AY244" s="3">
        <f t="shared" si="431"/>
        <v>0</v>
      </c>
      <c r="AZ244" s="3">
        <f t="shared" si="432"/>
        <v>0</v>
      </c>
      <c r="BA244" s="3">
        <f t="shared" si="433"/>
        <v>0</v>
      </c>
    </row>
    <row r="245" spans="1:53">
      <c r="A245" s="3" t="str">
        <f t="shared" si="388"/>
        <v>Paiute Golf Resort - Wolf Course</v>
      </c>
      <c r="B245" s="3">
        <v>9</v>
      </c>
      <c r="C245" s="3">
        <f t="shared" si="441"/>
        <v>431</v>
      </c>
      <c r="D245" s="3">
        <f t="shared" si="443"/>
        <v>4</v>
      </c>
      <c r="E245" s="3">
        <f t="shared" si="443"/>
        <v>3</v>
      </c>
      <c r="F245" s="3">
        <f t="shared" si="443"/>
        <v>7</v>
      </c>
      <c r="G245" s="3">
        <f t="shared" si="443"/>
        <v>6</v>
      </c>
      <c r="H245" s="3">
        <f t="shared" si="443"/>
        <v>7</v>
      </c>
      <c r="I245" s="3">
        <f t="shared" si="443"/>
        <v>5</v>
      </c>
      <c r="J245" s="3">
        <f t="shared" si="390"/>
        <v>0</v>
      </c>
      <c r="K245" s="3">
        <f t="shared" si="391"/>
        <v>0</v>
      </c>
      <c r="L245" s="3">
        <f t="shared" si="392"/>
        <v>0</v>
      </c>
      <c r="M245" s="3">
        <f t="shared" si="435"/>
        <v>0</v>
      </c>
      <c r="N245" s="3">
        <f t="shared" si="436"/>
        <v>0</v>
      </c>
      <c r="O245" s="3">
        <f t="shared" si="437"/>
        <v>0</v>
      </c>
      <c r="P245" s="3">
        <f t="shared" si="438"/>
        <v>0</v>
      </c>
      <c r="Q245" s="3">
        <f t="shared" si="397"/>
        <v>0</v>
      </c>
      <c r="R245" s="3">
        <f t="shared" si="398"/>
        <v>1</v>
      </c>
      <c r="S245" s="3">
        <f t="shared" si="399"/>
        <v>1</v>
      </c>
      <c r="T245" s="3">
        <f t="shared" si="400"/>
        <v>0</v>
      </c>
      <c r="U245" s="3">
        <f t="shared" si="401"/>
        <v>0</v>
      </c>
      <c r="V245" s="3">
        <f t="shared" si="442"/>
        <v>0</v>
      </c>
      <c r="W245" s="3">
        <f t="shared" si="403"/>
        <v>0</v>
      </c>
      <c r="X245" s="3">
        <f t="shared" si="404"/>
        <v>0</v>
      </c>
      <c r="Y245" s="3">
        <f t="shared" si="405"/>
        <v>0</v>
      </c>
      <c r="Z245" s="3">
        <f t="shared" si="406"/>
        <v>0</v>
      </c>
      <c r="AA245" s="3">
        <f t="shared" si="407"/>
        <v>0</v>
      </c>
      <c r="AB245" s="3">
        <f t="shared" si="408"/>
        <v>1</v>
      </c>
      <c r="AC245" s="3">
        <f t="shared" si="409"/>
        <v>1</v>
      </c>
      <c r="AD245" s="3">
        <f t="shared" si="410"/>
        <v>0</v>
      </c>
      <c r="AE245" s="3">
        <f t="shared" si="411"/>
        <v>0</v>
      </c>
      <c r="AF245" s="3">
        <f t="shared" si="412"/>
        <v>0</v>
      </c>
      <c r="AG245" s="3">
        <f t="shared" si="413"/>
        <v>0</v>
      </c>
      <c r="AH245" s="3">
        <f t="shared" si="414"/>
        <v>0</v>
      </c>
      <c r="AI245" s="3">
        <f t="shared" si="415"/>
        <v>0</v>
      </c>
      <c r="AJ245" s="3">
        <f t="shared" si="416"/>
        <v>0</v>
      </c>
      <c r="AK245" s="3">
        <f t="shared" si="417"/>
        <v>1</v>
      </c>
      <c r="AL245" s="3">
        <f t="shared" si="418"/>
        <v>1</v>
      </c>
      <c r="AM245" s="3">
        <f t="shared" si="419"/>
        <v>2</v>
      </c>
      <c r="AN245" s="3">
        <f t="shared" si="420"/>
        <v>1</v>
      </c>
      <c r="AO245" s="3">
        <f t="shared" si="421"/>
        <v>431</v>
      </c>
      <c r="AP245" s="3">
        <f t="shared" si="422"/>
        <v>4</v>
      </c>
      <c r="AQ245" s="3">
        <f t="shared" si="423"/>
        <v>7</v>
      </c>
      <c r="AR245" s="3">
        <f t="shared" si="424"/>
        <v>6</v>
      </c>
      <c r="AS245" s="3">
        <f t="shared" si="425"/>
        <v>7</v>
      </c>
      <c r="AT245" s="3">
        <f t="shared" si="426"/>
        <v>5</v>
      </c>
      <c r="AU245" s="3">
        <f t="shared" si="427"/>
        <v>0</v>
      </c>
      <c r="AV245" s="3">
        <f t="shared" si="428"/>
        <v>0</v>
      </c>
      <c r="AW245" s="3">
        <f t="shared" si="429"/>
        <v>0</v>
      </c>
      <c r="AX245" s="3">
        <f t="shared" si="430"/>
        <v>0</v>
      </c>
      <c r="AY245" s="3">
        <f t="shared" si="431"/>
        <v>0</v>
      </c>
      <c r="AZ245" s="3">
        <f t="shared" si="432"/>
        <v>0</v>
      </c>
      <c r="BA245" s="3">
        <f t="shared" si="433"/>
        <v>0</v>
      </c>
    </row>
    <row r="246" spans="1:53">
      <c r="A246" s="3" t="str">
        <f t="shared" si="388"/>
        <v>Paiute Golf Resort - Wolf Course</v>
      </c>
      <c r="B246" s="3">
        <v>10</v>
      </c>
      <c r="C246" s="3">
        <f t="shared" si="441"/>
        <v>490</v>
      </c>
      <c r="D246" s="3">
        <f t="shared" si="443"/>
        <v>5</v>
      </c>
      <c r="E246" s="3">
        <f t="shared" si="443"/>
        <v>8</v>
      </c>
      <c r="F246" s="3">
        <f t="shared" si="443"/>
        <v>7</v>
      </c>
      <c r="G246" s="3">
        <f t="shared" si="443"/>
        <v>5</v>
      </c>
      <c r="H246" s="3">
        <f t="shared" si="443"/>
        <v>7</v>
      </c>
      <c r="I246" s="3">
        <f t="shared" si="443"/>
        <v>5</v>
      </c>
      <c r="J246" s="3">
        <f t="shared" si="390"/>
        <v>0</v>
      </c>
      <c r="K246" s="3">
        <f t="shared" si="391"/>
        <v>0</v>
      </c>
      <c r="L246" s="3">
        <f t="shared" si="392"/>
        <v>0</v>
      </c>
      <c r="M246" s="3">
        <f t="shared" si="435"/>
        <v>0</v>
      </c>
      <c r="N246" s="3">
        <f t="shared" si="436"/>
        <v>0</v>
      </c>
      <c r="O246" s="3">
        <f t="shared" si="437"/>
        <v>0</v>
      </c>
      <c r="P246" s="3">
        <f t="shared" si="438"/>
        <v>0</v>
      </c>
      <c r="Q246" s="3">
        <f t="shared" si="397"/>
        <v>0</v>
      </c>
      <c r="R246" s="3">
        <f t="shared" si="398"/>
        <v>1</v>
      </c>
      <c r="S246" s="3">
        <f t="shared" si="399"/>
        <v>1</v>
      </c>
      <c r="T246" s="3">
        <f t="shared" si="400"/>
        <v>0</v>
      </c>
      <c r="U246" s="3">
        <f t="shared" si="401"/>
        <v>0</v>
      </c>
      <c r="V246" s="3">
        <f t="shared" si="442"/>
        <v>0</v>
      </c>
      <c r="W246" s="3">
        <f t="shared" si="403"/>
        <v>0</v>
      </c>
      <c r="X246" s="3">
        <f t="shared" si="404"/>
        <v>0</v>
      </c>
      <c r="Y246" s="3">
        <f t="shared" si="405"/>
        <v>0</v>
      </c>
      <c r="Z246" s="3">
        <f t="shared" si="406"/>
        <v>0</v>
      </c>
      <c r="AA246" s="3">
        <f t="shared" si="407"/>
        <v>0</v>
      </c>
      <c r="AB246" s="3">
        <f t="shared" si="408"/>
        <v>1</v>
      </c>
      <c r="AC246" s="3">
        <f t="shared" si="409"/>
        <v>1</v>
      </c>
      <c r="AD246" s="3">
        <f t="shared" si="410"/>
        <v>0</v>
      </c>
      <c r="AE246" s="3">
        <f t="shared" si="411"/>
        <v>0</v>
      </c>
      <c r="AF246" s="3">
        <f t="shared" si="412"/>
        <v>0</v>
      </c>
      <c r="AG246" s="3">
        <f t="shared" si="413"/>
        <v>0</v>
      </c>
      <c r="AH246" s="3">
        <f t="shared" si="414"/>
        <v>0</v>
      </c>
      <c r="AI246" s="3">
        <f t="shared" si="415"/>
        <v>0</v>
      </c>
      <c r="AJ246" s="3">
        <f t="shared" si="416"/>
        <v>0</v>
      </c>
      <c r="AK246" s="3">
        <f t="shared" si="417"/>
        <v>1</v>
      </c>
      <c r="AL246" s="3">
        <f t="shared" si="418"/>
        <v>1</v>
      </c>
      <c r="AM246" s="3">
        <f t="shared" si="419"/>
        <v>2</v>
      </c>
      <c r="AN246" s="3">
        <f t="shared" si="420"/>
        <v>1</v>
      </c>
      <c r="AO246" s="3">
        <f t="shared" si="421"/>
        <v>490</v>
      </c>
      <c r="AP246" s="3">
        <f t="shared" si="422"/>
        <v>5</v>
      </c>
      <c r="AQ246" s="3">
        <f t="shared" si="423"/>
        <v>7</v>
      </c>
      <c r="AR246" s="3">
        <f t="shared" si="424"/>
        <v>5</v>
      </c>
      <c r="AS246" s="3">
        <f t="shared" si="425"/>
        <v>7</v>
      </c>
      <c r="AT246" s="3">
        <f t="shared" si="426"/>
        <v>5</v>
      </c>
      <c r="AU246" s="3">
        <f t="shared" si="427"/>
        <v>0</v>
      </c>
      <c r="AV246" s="3">
        <f t="shared" si="428"/>
        <v>0</v>
      </c>
      <c r="AW246" s="3">
        <f t="shared" si="429"/>
        <v>0</v>
      </c>
      <c r="AX246" s="3">
        <f t="shared" si="430"/>
        <v>0</v>
      </c>
      <c r="AY246" s="3">
        <f t="shared" si="431"/>
        <v>0</v>
      </c>
      <c r="AZ246" s="3">
        <f t="shared" si="432"/>
        <v>0</v>
      </c>
      <c r="BA246" s="3">
        <f t="shared" si="433"/>
        <v>0</v>
      </c>
    </row>
    <row r="247" spans="1:53">
      <c r="A247" s="3" t="str">
        <f t="shared" si="388"/>
        <v>Paiute Golf Resort - Wolf Course</v>
      </c>
      <c r="B247" s="3">
        <v>11</v>
      </c>
      <c r="C247" s="3">
        <f t="shared" si="441"/>
        <v>325</v>
      </c>
      <c r="D247" s="3">
        <f t="shared" si="443"/>
        <v>4</v>
      </c>
      <c r="E247" s="3">
        <f t="shared" si="443"/>
        <v>18</v>
      </c>
      <c r="F247" s="3">
        <f t="shared" si="443"/>
        <v>5</v>
      </c>
      <c r="G247" s="3">
        <f t="shared" si="443"/>
        <v>5</v>
      </c>
      <c r="H247" s="3">
        <f t="shared" si="443"/>
        <v>5</v>
      </c>
      <c r="I247" s="3">
        <f t="shared" si="443"/>
        <v>5</v>
      </c>
      <c r="J247" s="3">
        <f t="shared" si="390"/>
        <v>0</v>
      </c>
      <c r="K247" s="3">
        <f t="shared" si="391"/>
        <v>0</v>
      </c>
      <c r="L247" s="3">
        <f t="shared" si="392"/>
        <v>0</v>
      </c>
      <c r="M247" s="3">
        <f t="shared" si="435"/>
        <v>0</v>
      </c>
      <c r="N247" s="3">
        <f t="shared" si="436"/>
        <v>0</v>
      </c>
      <c r="O247" s="3">
        <f t="shared" si="437"/>
        <v>0</v>
      </c>
      <c r="P247" s="3">
        <f t="shared" si="438"/>
        <v>0</v>
      </c>
      <c r="Q247" s="3">
        <f t="shared" si="397"/>
        <v>0</v>
      </c>
      <c r="R247" s="3">
        <f t="shared" si="398"/>
        <v>1</v>
      </c>
      <c r="S247" s="3">
        <f t="shared" si="399"/>
        <v>1</v>
      </c>
      <c r="T247" s="3">
        <f t="shared" si="400"/>
        <v>0</v>
      </c>
      <c r="U247" s="3">
        <f t="shared" si="401"/>
        <v>0</v>
      </c>
      <c r="V247" s="3">
        <f t="shared" si="442"/>
        <v>0</v>
      </c>
      <c r="W247" s="3">
        <f t="shared" si="403"/>
        <v>0</v>
      </c>
      <c r="X247" s="3">
        <f t="shared" si="404"/>
        <v>0</v>
      </c>
      <c r="Y247" s="3">
        <f t="shared" si="405"/>
        <v>0</v>
      </c>
      <c r="Z247" s="3">
        <f t="shared" si="406"/>
        <v>0</v>
      </c>
      <c r="AA247" s="3">
        <f t="shared" si="407"/>
        <v>1</v>
      </c>
      <c r="AB247" s="3">
        <f t="shared" si="408"/>
        <v>1</v>
      </c>
      <c r="AC247" s="3">
        <f t="shared" si="409"/>
        <v>2</v>
      </c>
      <c r="AD247" s="3">
        <f t="shared" si="410"/>
        <v>1</v>
      </c>
      <c r="AE247" s="3">
        <f t="shared" si="411"/>
        <v>325</v>
      </c>
      <c r="AF247" s="3">
        <f t="shared" si="412"/>
        <v>4</v>
      </c>
      <c r="AG247" s="3">
        <f t="shared" si="413"/>
        <v>5</v>
      </c>
      <c r="AH247" s="3">
        <f t="shared" si="414"/>
        <v>5</v>
      </c>
      <c r="AI247" s="3">
        <f t="shared" si="415"/>
        <v>5</v>
      </c>
      <c r="AJ247" s="3">
        <f t="shared" si="416"/>
        <v>5</v>
      </c>
      <c r="AK247" s="3">
        <f t="shared" si="417"/>
        <v>1</v>
      </c>
      <c r="AL247" s="3">
        <f t="shared" si="418"/>
        <v>0</v>
      </c>
      <c r="AM247" s="3">
        <f t="shared" si="419"/>
        <v>1</v>
      </c>
      <c r="AN247" s="3">
        <f t="shared" si="420"/>
        <v>0</v>
      </c>
      <c r="AO247" s="3">
        <f t="shared" si="421"/>
        <v>0</v>
      </c>
      <c r="AP247" s="3">
        <f t="shared" si="422"/>
        <v>0</v>
      </c>
      <c r="AQ247" s="3">
        <f t="shared" si="423"/>
        <v>0</v>
      </c>
      <c r="AR247" s="3">
        <f t="shared" si="424"/>
        <v>0</v>
      </c>
      <c r="AS247" s="3">
        <f t="shared" si="425"/>
        <v>0</v>
      </c>
      <c r="AT247" s="3">
        <f t="shared" si="426"/>
        <v>0</v>
      </c>
      <c r="AU247" s="3">
        <f t="shared" si="427"/>
        <v>0</v>
      </c>
      <c r="AV247" s="3">
        <f t="shared" si="428"/>
        <v>0</v>
      </c>
      <c r="AW247" s="3">
        <f t="shared" si="429"/>
        <v>0</v>
      </c>
      <c r="AX247" s="3">
        <f t="shared" si="430"/>
        <v>0</v>
      </c>
      <c r="AY247" s="3">
        <f t="shared" si="431"/>
        <v>0</v>
      </c>
      <c r="AZ247" s="3">
        <f t="shared" si="432"/>
        <v>0</v>
      </c>
      <c r="BA247" s="3">
        <f t="shared" si="433"/>
        <v>0</v>
      </c>
    </row>
    <row r="248" spans="1:53">
      <c r="A248" s="3" t="str">
        <f t="shared" si="388"/>
        <v>Paiute Golf Resort - Wolf Course</v>
      </c>
      <c r="B248" s="3">
        <v>12</v>
      </c>
      <c r="C248" s="3">
        <f t="shared" si="441"/>
        <v>167</v>
      </c>
      <c r="D248" s="3">
        <f t="shared" si="443"/>
        <v>3</v>
      </c>
      <c r="E248" s="3">
        <f t="shared" si="443"/>
        <v>10</v>
      </c>
      <c r="F248" s="3">
        <f t="shared" si="443"/>
        <v>4</v>
      </c>
      <c r="G248" s="3">
        <f t="shared" si="443"/>
        <v>2</v>
      </c>
      <c r="H248" s="3">
        <f t="shared" si="443"/>
        <v>3</v>
      </c>
      <c r="I248" s="3">
        <f t="shared" si="443"/>
        <v>3</v>
      </c>
      <c r="J248" s="3">
        <f t="shared" si="390"/>
        <v>1</v>
      </c>
      <c r="K248" s="3">
        <f t="shared" si="391"/>
        <v>167</v>
      </c>
      <c r="L248" s="3">
        <f t="shared" si="392"/>
        <v>3</v>
      </c>
      <c r="M248" s="3">
        <f t="shared" si="435"/>
        <v>4</v>
      </c>
      <c r="N248" s="3">
        <f t="shared" si="436"/>
        <v>2</v>
      </c>
      <c r="O248" s="3">
        <f t="shared" si="437"/>
        <v>3</v>
      </c>
      <c r="P248" s="3">
        <f t="shared" si="438"/>
        <v>3</v>
      </c>
      <c r="Q248" s="3">
        <f t="shared" si="397"/>
        <v>1</v>
      </c>
      <c r="R248" s="3">
        <f t="shared" si="398"/>
        <v>0</v>
      </c>
      <c r="S248" s="3">
        <f t="shared" si="399"/>
        <v>1</v>
      </c>
      <c r="T248" s="3">
        <f t="shared" si="400"/>
        <v>0</v>
      </c>
      <c r="U248" s="3">
        <f t="shared" si="401"/>
        <v>0</v>
      </c>
      <c r="V248" s="3">
        <f t="shared" si="442"/>
        <v>0</v>
      </c>
      <c r="W248" s="3">
        <f t="shared" si="403"/>
        <v>0</v>
      </c>
      <c r="X248" s="3">
        <f t="shared" si="404"/>
        <v>0</v>
      </c>
      <c r="Y248" s="3">
        <f t="shared" si="405"/>
        <v>0</v>
      </c>
      <c r="Z248" s="3">
        <f t="shared" si="406"/>
        <v>0</v>
      </c>
      <c r="AA248" s="3">
        <f t="shared" si="407"/>
        <v>1</v>
      </c>
      <c r="AB248" s="3">
        <f t="shared" si="408"/>
        <v>0</v>
      </c>
      <c r="AC248" s="3">
        <f t="shared" si="409"/>
        <v>1</v>
      </c>
      <c r="AD248" s="3">
        <f t="shared" si="410"/>
        <v>0</v>
      </c>
      <c r="AE248" s="3">
        <f t="shared" si="411"/>
        <v>0</v>
      </c>
      <c r="AF248" s="3">
        <f t="shared" si="412"/>
        <v>0</v>
      </c>
      <c r="AG248" s="3">
        <f t="shared" si="413"/>
        <v>0</v>
      </c>
      <c r="AH248" s="3">
        <f t="shared" si="414"/>
        <v>0</v>
      </c>
      <c r="AI248" s="3">
        <f t="shared" si="415"/>
        <v>0</v>
      </c>
      <c r="AJ248" s="3">
        <f t="shared" si="416"/>
        <v>0</v>
      </c>
      <c r="AK248" s="3">
        <f t="shared" si="417"/>
        <v>1</v>
      </c>
      <c r="AL248" s="3">
        <f t="shared" si="418"/>
        <v>0</v>
      </c>
      <c r="AM248" s="3">
        <f t="shared" si="419"/>
        <v>1</v>
      </c>
      <c r="AN248" s="3">
        <f t="shared" si="420"/>
        <v>0</v>
      </c>
      <c r="AO248" s="3">
        <f t="shared" si="421"/>
        <v>0</v>
      </c>
      <c r="AP248" s="3">
        <f t="shared" si="422"/>
        <v>0</v>
      </c>
      <c r="AQ248" s="3">
        <f t="shared" si="423"/>
        <v>0</v>
      </c>
      <c r="AR248" s="3">
        <f t="shared" si="424"/>
        <v>0</v>
      </c>
      <c r="AS248" s="3">
        <f t="shared" si="425"/>
        <v>0</v>
      </c>
      <c r="AT248" s="3">
        <f t="shared" si="426"/>
        <v>0</v>
      </c>
      <c r="AU248" s="3">
        <f t="shared" si="427"/>
        <v>0</v>
      </c>
      <c r="AV248" s="3">
        <f t="shared" si="428"/>
        <v>0</v>
      </c>
      <c r="AW248" s="3">
        <f t="shared" si="429"/>
        <v>0</v>
      </c>
      <c r="AX248" s="3">
        <f t="shared" si="430"/>
        <v>0</v>
      </c>
      <c r="AY248" s="3">
        <f t="shared" si="431"/>
        <v>0</v>
      </c>
      <c r="AZ248" s="3">
        <f t="shared" si="432"/>
        <v>0</v>
      </c>
      <c r="BA248" s="3">
        <f t="shared" si="433"/>
        <v>0</v>
      </c>
    </row>
    <row r="249" spans="1:53">
      <c r="A249" s="3" t="str">
        <f t="shared" si="388"/>
        <v>Paiute Golf Resort - Wolf Course</v>
      </c>
      <c r="B249" s="3">
        <v>13</v>
      </c>
      <c r="C249" s="3">
        <f t="shared" si="441"/>
        <v>487</v>
      </c>
      <c r="D249" s="3">
        <f t="shared" si="443"/>
        <v>5</v>
      </c>
      <c r="E249" s="3">
        <f t="shared" si="443"/>
        <v>12</v>
      </c>
      <c r="F249" s="3">
        <f t="shared" si="443"/>
        <v>5</v>
      </c>
      <c r="G249" s="3">
        <f t="shared" si="443"/>
        <v>7</v>
      </c>
      <c r="H249" s="3">
        <f t="shared" si="443"/>
        <v>7</v>
      </c>
      <c r="I249" s="3">
        <f t="shared" si="443"/>
        <v>6</v>
      </c>
      <c r="J249" s="3">
        <f t="shared" si="390"/>
        <v>0</v>
      </c>
      <c r="K249" s="3">
        <f t="shared" si="391"/>
        <v>0</v>
      </c>
      <c r="L249" s="3">
        <f t="shared" si="392"/>
        <v>0</v>
      </c>
      <c r="M249" s="3">
        <f t="shared" si="435"/>
        <v>0</v>
      </c>
      <c r="N249" s="3">
        <f t="shared" si="436"/>
        <v>0</v>
      </c>
      <c r="O249" s="3">
        <f t="shared" si="437"/>
        <v>0</v>
      </c>
      <c r="P249" s="3">
        <f t="shared" si="438"/>
        <v>0</v>
      </c>
      <c r="Q249" s="3">
        <f t="shared" si="397"/>
        <v>0</v>
      </c>
      <c r="R249" s="3">
        <f t="shared" si="398"/>
        <v>1</v>
      </c>
      <c r="S249" s="3">
        <f t="shared" si="399"/>
        <v>1</v>
      </c>
      <c r="T249" s="3">
        <f t="shared" si="400"/>
        <v>0</v>
      </c>
      <c r="U249" s="3">
        <f t="shared" si="401"/>
        <v>0</v>
      </c>
      <c r="V249" s="3">
        <f t="shared" si="442"/>
        <v>0</v>
      </c>
      <c r="W249" s="3">
        <f t="shared" si="403"/>
        <v>0</v>
      </c>
      <c r="X249" s="3">
        <f t="shared" si="404"/>
        <v>0</v>
      </c>
      <c r="Y249" s="3">
        <f t="shared" si="405"/>
        <v>0</v>
      </c>
      <c r="Z249" s="3">
        <f t="shared" si="406"/>
        <v>0</v>
      </c>
      <c r="AA249" s="3">
        <f t="shared" si="407"/>
        <v>0</v>
      </c>
      <c r="AB249" s="3">
        <f t="shared" si="408"/>
        <v>1</v>
      </c>
      <c r="AC249" s="3">
        <f t="shared" si="409"/>
        <v>1</v>
      </c>
      <c r="AD249" s="3">
        <f t="shared" si="410"/>
        <v>0</v>
      </c>
      <c r="AE249" s="3">
        <f t="shared" si="411"/>
        <v>0</v>
      </c>
      <c r="AF249" s="3">
        <f t="shared" si="412"/>
        <v>0</v>
      </c>
      <c r="AG249" s="3">
        <f t="shared" si="413"/>
        <v>0</v>
      </c>
      <c r="AH249" s="3">
        <f t="shared" si="414"/>
        <v>0</v>
      </c>
      <c r="AI249" s="3">
        <f t="shared" si="415"/>
        <v>0</v>
      </c>
      <c r="AJ249" s="3">
        <f t="shared" si="416"/>
        <v>0</v>
      </c>
      <c r="AK249" s="3">
        <f t="shared" si="417"/>
        <v>1</v>
      </c>
      <c r="AL249" s="3">
        <f t="shared" si="418"/>
        <v>1</v>
      </c>
      <c r="AM249" s="3">
        <f t="shared" si="419"/>
        <v>2</v>
      </c>
      <c r="AN249" s="3">
        <f t="shared" si="420"/>
        <v>1</v>
      </c>
      <c r="AO249" s="3">
        <f t="shared" si="421"/>
        <v>487</v>
      </c>
      <c r="AP249" s="3">
        <f t="shared" si="422"/>
        <v>5</v>
      </c>
      <c r="AQ249" s="3">
        <f t="shared" si="423"/>
        <v>5</v>
      </c>
      <c r="AR249" s="3">
        <f t="shared" si="424"/>
        <v>7</v>
      </c>
      <c r="AS249" s="3">
        <f t="shared" si="425"/>
        <v>7</v>
      </c>
      <c r="AT249" s="3">
        <f t="shared" si="426"/>
        <v>6</v>
      </c>
      <c r="AU249" s="3">
        <f t="shared" si="427"/>
        <v>0</v>
      </c>
      <c r="AV249" s="3">
        <f t="shared" si="428"/>
        <v>0</v>
      </c>
      <c r="AW249" s="3">
        <f t="shared" si="429"/>
        <v>0</v>
      </c>
      <c r="AX249" s="3">
        <f t="shared" si="430"/>
        <v>0</v>
      </c>
      <c r="AY249" s="3">
        <f t="shared" si="431"/>
        <v>0</v>
      </c>
      <c r="AZ249" s="3">
        <f t="shared" si="432"/>
        <v>0</v>
      </c>
      <c r="BA249" s="3">
        <f t="shared" si="433"/>
        <v>0</v>
      </c>
    </row>
    <row r="250" spans="1:53">
      <c r="A250" s="3" t="str">
        <f t="shared" si="388"/>
        <v>Paiute Golf Resort - Wolf Course</v>
      </c>
      <c r="B250" s="3">
        <v>14</v>
      </c>
      <c r="C250" s="3">
        <f t="shared" si="441"/>
        <v>438</v>
      </c>
      <c r="D250" s="3">
        <f t="shared" si="443"/>
        <v>4</v>
      </c>
      <c r="E250" s="3">
        <f t="shared" si="443"/>
        <v>2</v>
      </c>
      <c r="F250" s="3">
        <f t="shared" si="443"/>
        <v>6</v>
      </c>
      <c r="G250" s="3">
        <f t="shared" si="443"/>
        <v>8</v>
      </c>
      <c r="H250" s="3">
        <f t="shared" si="443"/>
        <v>7</v>
      </c>
      <c r="I250" s="3">
        <f t="shared" si="443"/>
        <v>7</v>
      </c>
      <c r="J250" s="3">
        <f t="shared" si="390"/>
        <v>0</v>
      </c>
      <c r="K250" s="3">
        <f t="shared" si="391"/>
        <v>0</v>
      </c>
      <c r="L250" s="3">
        <f t="shared" si="392"/>
        <v>0</v>
      </c>
      <c r="M250" s="3">
        <f t="shared" si="435"/>
        <v>0</v>
      </c>
      <c r="N250" s="3">
        <f t="shared" si="436"/>
        <v>0</v>
      </c>
      <c r="O250" s="3">
        <f t="shared" si="437"/>
        <v>0</v>
      </c>
      <c r="P250" s="3">
        <f t="shared" si="438"/>
        <v>0</v>
      </c>
      <c r="Q250" s="3">
        <f t="shared" si="397"/>
        <v>0</v>
      </c>
      <c r="R250" s="3">
        <f t="shared" si="398"/>
        <v>1</v>
      </c>
      <c r="S250" s="3">
        <f t="shared" si="399"/>
        <v>1</v>
      </c>
      <c r="T250" s="3">
        <f t="shared" si="400"/>
        <v>0</v>
      </c>
      <c r="U250" s="3">
        <f t="shared" si="401"/>
        <v>0</v>
      </c>
      <c r="V250" s="3">
        <f t="shared" si="442"/>
        <v>0</v>
      </c>
      <c r="W250" s="3">
        <f t="shared" si="403"/>
        <v>0</v>
      </c>
      <c r="X250" s="3">
        <f t="shared" si="404"/>
        <v>0</v>
      </c>
      <c r="Y250" s="3">
        <f t="shared" si="405"/>
        <v>0</v>
      </c>
      <c r="Z250" s="3">
        <f t="shared" si="406"/>
        <v>0</v>
      </c>
      <c r="AA250" s="3">
        <f t="shared" si="407"/>
        <v>0</v>
      </c>
      <c r="AB250" s="3">
        <f t="shared" si="408"/>
        <v>1</v>
      </c>
      <c r="AC250" s="3">
        <f t="shared" si="409"/>
        <v>1</v>
      </c>
      <c r="AD250" s="3">
        <f t="shared" si="410"/>
        <v>0</v>
      </c>
      <c r="AE250" s="3">
        <f t="shared" si="411"/>
        <v>0</v>
      </c>
      <c r="AF250" s="3">
        <f t="shared" si="412"/>
        <v>0</v>
      </c>
      <c r="AG250" s="3">
        <f t="shared" si="413"/>
        <v>0</v>
      </c>
      <c r="AH250" s="3">
        <f t="shared" si="414"/>
        <v>0</v>
      </c>
      <c r="AI250" s="3">
        <f t="shared" si="415"/>
        <v>0</v>
      </c>
      <c r="AJ250" s="3">
        <f t="shared" si="416"/>
        <v>0</v>
      </c>
      <c r="AK250" s="3">
        <f t="shared" si="417"/>
        <v>1</v>
      </c>
      <c r="AL250" s="3">
        <f t="shared" si="418"/>
        <v>1</v>
      </c>
      <c r="AM250" s="3">
        <f t="shared" si="419"/>
        <v>2</v>
      </c>
      <c r="AN250" s="3">
        <f t="shared" si="420"/>
        <v>1</v>
      </c>
      <c r="AO250" s="3">
        <f t="shared" si="421"/>
        <v>438</v>
      </c>
      <c r="AP250" s="3">
        <f t="shared" si="422"/>
        <v>4</v>
      </c>
      <c r="AQ250" s="3">
        <f t="shared" si="423"/>
        <v>6</v>
      </c>
      <c r="AR250" s="3">
        <f t="shared" si="424"/>
        <v>8</v>
      </c>
      <c r="AS250" s="3">
        <f t="shared" si="425"/>
        <v>7</v>
      </c>
      <c r="AT250" s="3">
        <f t="shared" si="426"/>
        <v>7</v>
      </c>
      <c r="AU250" s="3">
        <f t="shared" si="427"/>
        <v>0</v>
      </c>
      <c r="AV250" s="3">
        <f t="shared" si="428"/>
        <v>0</v>
      </c>
      <c r="AW250" s="3">
        <f t="shared" si="429"/>
        <v>0</v>
      </c>
      <c r="AX250" s="3">
        <f t="shared" si="430"/>
        <v>0</v>
      </c>
      <c r="AY250" s="3">
        <f t="shared" si="431"/>
        <v>0</v>
      </c>
      <c r="AZ250" s="3">
        <f t="shared" si="432"/>
        <v>0</v>
      </c>
      <c r="BA250" s="3">
        <f t="shared" si="433"/>
        <v>0</v>
      </c>
    </row>
    <row r="251" spans="1:53">
      <c r="A251" s="3" t="str">
        <f t="shared" si="388"/>
        <v>Paiute Golf Resort - Wolf Course</v>
      </c>
      <c r="B251" s="3">
        <v>15</v>
      </c>
      <c r="C251" s="3">
        <f t="shared" si="441"/>
        <v>138</v>
      </c>
      <c r="D251" s="3">
        <f t="shared" si="443"/>
        <v>3</v>
      </c>
      <c r="E251" s="3">
        <f t="shared" si="443"/>
        <v>16</v>
      </c>
      <c r="F251" s="3">
        <f t="shared" si="443"/>
        <v>4</v>
      </c>
      <c r="G251" s="3">
        <f t="shared" si="443"/>
        <v>3</v>
      </c>
      <c r="H251" s="3">
        <f t="shared" si="443"/>
        <v>3</v>
      </c>
      <c r="I251" s="3">
        <f t="shared" si="443"/>
        <v>3</v>
      </c>
      <c r="J251" s="3">
        <f t="shared" si="390"/>
        <v>1</v>
      </c>
      <c r="K251" s="3">
        <f t="shared" si="391"/>
        <v>138</v>
      </c>
      <c r="L251" s="3">
        <f t="shared" si="392"/>
        <v>3</v>
      </c>
      <c r="M251" s="3">
        <f t="shared" si="435"/>
        <v>4</v>
      </c>
      <c r="N251" s="3">
        <f t="shared" si="436"/>
        <v>3</v>
      </c>
      <c r="O251" s="3">
        <f t="shared" si="437"/>
        <v>3</v>
      </c>
      <c r="P251" s="3">
        <f t="shared" si="438"/>
        <v>3</v>
      </c>
      <c r="Q251" s="3">
        <f t="shared" si="397"/>
        <v>1</v>
      </c>
      <c r="R251" s="3">
        <f t="shared" si="398"/>
        <v>0</v>
      </c>
      <c r="S251" s="3">
        <f t="shared" si="399"/>
        <v>1</v>
      </c>
      <c r="T251" s="3">
        <f t="shared" si="400"/>
        <v>0</v>
      </c>
      <c r="U251" s="3">
        <f t="shared" si="401"/>
        <v>0</v>
      </c>
      <c r="V251" s="3">
        <f t="shared" si="442"/>
        <v>0</v>
      </c>
      <c r="W251" s="3">
        <f t="shared" si="403"/>
        <v>0</v>
      </c>
      <c r="X251" s="3">
        <f t="shared" si="404"/>
        <v>0</v>
      </c>
      <c r="Y251" s="3">
        <f t="shared" si="405"/>
        <v>0</v>
      </c>
      <c r="Z251" s="3">
        <f t="shared" si="406"/>
        <v>0</v>
      </c>
      <c r="AA251" s="3">
        <f t="shared" si="407"/>
        <v>1</v>
      </c>
      <c r="AB251" s="3">
        <f t="shared" si="408"/>
        <v>0</v>
      </c>
      <c r="AC251" s="3">
        <f t="shared" si="409"/>
        <v>1</v>
      </c>
      <c r="AD251" s="3">
        <f t="shared" si="410"/>
        <v>0</v>
      </c>
      <c r="AE251" s="3">
        <f t="shared" si="411"/>
        <v>0</v>
      </c>
      <c r="AF251" s="3">
        <f t="shared" si="412"/>
        <v>0</v>
      </c>
      <c r="AG251" s="3">
        <f t="shared" si="413"/>
        <v>0</v>
      </c>
      <c r="AH251" s="3">
        <f t="shared" si="414"/>
        <v>0</v>
      </c>
      <c r="AI251" s="3">
        <f t="shared" si="415"/>
        <v>0</v>
      </c>
      <c r="AJ251" s="3">
        <f t="shared" si="416"/>
        <v>0</v>
      </c>
      <c r="AK251" s="3">
        <f t="shared" si="417"/>
        <v>1</v>
      </c>
      <c r="AL251" s="3">
        <f t="shared" si="418"/>
        <v>0</v>
      </c>
      <c r="AM251" s="3">
        <f t="shared" si="419"/>
        <v>1</v>
      </c>
      <c r="AN251" s="3">
        <f t="shared" si="420"/>
        <v>0</v>
      </c>
      <c r="AO251" s="3">
        <f t="shared" si="421"/>
        <v>0</v>
      </c>
      <c r="AP251" s="3">
        <f t="shared" si="422"/>
        <v>0</v>
      </c>
      <c r="AQ251" s="3">
        <f t="shared" si="423"/>
        <v>0</v>
      </c>
      <c r="AR251" s="3">
        <f t="shared" si="424"/>
        <v>0</v>
      </c>
      <c r="AS251" s="3">
        <f t="shared" si="425"/>
        <v>0</v>
      </c>
      <c r="AT251" s="3">
        <f t="shared" si="426"/>
        <v>0</v>
      </c>
      <c r="AU251" s="3">
        <f t="shared" si="427"/>
        <v>0</v>
      </c>
      <c r="AV251" s="3">
        <f t="shared" si="428"/>
        <v>0</v>
      </c>
      <c r="AW251" s="3">
        <f t="shared" si="429"/>
        <v>0</v>
      </c>
      <c r="AX251" s="3">
        <f t="shared" si="430"/>
        <v>0</v>
      </c>
      <c r="AY251" s="3">
        <f t="shared" si="431"/>
        <v>0</v>
      </c>
      <c r="AZ251" s="3">
        <f t="shared" si="432"/>
        <v>0</v>
      </c>
      <c r="BA251" s="3">
        <f t="shared" si="433"/>
        <v>0</v>
      </c>
    </row>
    <row r="252" spans="1:53">
      <c r="A252" s="3" t="str">
        <f t="shared" si="388"/>
        <v>Paiute Golf Resort - Wolf Course</v>
      </c>
      <c r="B252" s="3">
        <v>16</v>
      </c>
      <c r="C252" s="3">
        <f t="shared" si="441"/>
        <v>367</v>
      </c>
      <c r="D252" s="3">
        <f t="shared" ref="D252:I261" si="444">D53</f>
        <v>4</v>
      </c>
      <c r="E252" s="3">
        <f t="shared" si="444"/>
        <v>14</v>
      </c>
      <c r="F252" s="3">
        <f t="shared" si="444"/>
        <v>7</v>
      </c>
      <c r="G252" s="3">
        <f t="shared" si="444"/>
        <v>4</v>
      </c>
      <c r="H252" s="3">
        <f t="shared" si="444"/>
        <v>6</v>
      </c>
      <c r="I252" s="3">
        <f t="shared" si="444"/>
        <v>5</v>
      </c>
      <c r="J252" s="3">
        <f t="shared" si="390"/>
        <v>0</v>
      </c>
      <c r="K252" s="3">
        <f t="shared" si="391"/>
        <v>0</v>
      </c>
      <c r="L252" s="3">
        <f t="shared" si="392"/>
        <v>0</v>
      </c>
      <c r="M252" s="3">
        <f t="shared" si="435"/>
        <v>0</v>
      </c>
      <c r="N252" s="3">
        <f t="shared" si="436"/>
        <v>0</v>
      </c>
      <c r="O252" s="3">
        <f t="shared" si="437"/>
        <v>0</v>
      </c>
      <c r="P252" s="3">
        <f t="shared" si="438"/>
        <v>0</v>
      </c>
      <c r="Q252" s="3">
        <f t="shared" si="397"/>
        <v>0</v>
      </c>
      <c r="R252" s="3">
        <f t="shared" si="398"/>
        <v>1</v>
      </c>
      <c r="S252" s="3">
        <f t="shared" si="399"/>
        <v>1</v>
      </c>
      <c r="T252" s="3">
        <f t="shared" si="400"/>
        <v>0</v>
      </c>
      <c r="U252" s="3">
        <f t="shared" si="401"/>
        <v>0</v>
      </c>
      <c r="V252" s="3">
        <f t="shared" si="442"/>
        <v>0</v>
      </c>
      <c r="W252" s="3">
        <f t="shared" si="403"/>
        <v>0</v>
      </c>
      <c r="X252" s="3">
        <f t="shared" si="404"/>
        <v>0</v>
      </c>
      <c r="Y252" s="3">
        <f t="shared" si="405"/>
        <v>0</v>
      </c>
      <c r="Z252" s="3">
        <f t="shared" si="406"/>
        <v>0</v>
      </c>
      <c r="AA252" s="3">
        <f t="shared" si="407"/>
        <v>1</v>
      </c>
      <c r="AB252" s="3">
        <f t="shared" si="408"/>
        <v>1</v>
      </c>
      <c r="AC252" s="3">
        <f t="shared" si="409"/>
        <v>2</v>
      </c>
      <c r="AD252" s="3">
        <f t="shared" si="410"/>
        <v>1</v>
      </c>
      <c r="AE252" s="3">
        <f t="shared" si="411"/>
        <v>367</v>
      </c>
      <c r="AF252" s="3">
        <f t="shared" si="412"/>
        <v>4</v>
      </c>
      <c r="AG252" s="3">
        <f t="shared" si="413"/>
        <v>7</v>
      </c>
      <c r="AH252" s="3">
        <f t="shared" si="414"/>
        <v>4</v>
      </c>
      <c r="AI252" s="3">
        <f t="shared" si="415"/>
        <v>6</v>
      </c>
      <c r="AJ252" s="3">
        <f t="shared" si="416"/>
        <v>5</v>
      </c>
      <c r="AK252" s="3">
        <f t="shared" si="417"/>
        <v>1</v>
      </c>
      <c r="AL252" s="3">
        <f t="shared" si="418"/>
        <v>0</v>
      </c>
      <c r="AM252" s="3">
        <f t="shared" si="419"/>
        <v>1</v>
      </c>
      <c r="AN252" s="3">
        <f t="shared" si="420"/>
        <v>0</v>
      </c>
      <c r="AO252" s="3">
        <f t="shared" si="421"/>
        <v>0</v>
      </c>
      <c r="AP252" s="3">
        <f t="shared" si="422"/>
        <v>0</v>
      </c>
      <c r="AQ252" s="3">
        <f t="shared" si="423"/>
        <v>0</v>
      </c>
      <c r="AR252" s="3">
        <f t="shared" si="424"/>
        <v>0</v>
      </c>
      <c r="AS252" s="3">
        <f t="shared" si="425"/>
        <v>0</v>
      </c>
      <c r="AT252" s="3">
        <f t="shared" si="426"/>
        <v>0</v>
      </c>
      <c r="AU252" s="3">
        <f t="shared" si="427"/>
        <v>0</v>
      </c>
      <c r="AV252" s="3">
        <f t="shared" si="428"/>
        <v>0</v>
      </c>
      <c r="AW252" s="3">
        <f t="shared" si="429"/>
        <v>0</v>
      </c>
      <c r="AX252" s="3">
        <f t="shared" si="430"/>
        <v>0</v>
      </c>
      <c r="AY252" s="3">
        <f t="shared" si="431"/>
        <v>0</v>
      </c>
      <c r="AZ252" s="3">
        <f t="shared" si="432"/>
        <v>0</v>
      </c>
      <c r="BA252" s="3">
        <f t="shared" si="433"/>
        <v>0</v>
      </c>
    </row>
    <row r="253" spans="1:53">
      <c r="A253" s="3" t="str">
        <f t="shared" si="388"/>
        <v>Paiute Golf Resort - Wolf Course</v>
      </c>
      <c r="B253" s="3">
        <v>17</v>
      </c>
      <c r="C253" s="3">
        <f t="shared" si="441"/>
        <v>361</v>
      </c>
      <c r="D253" s="3">
        <f t="shared" si="444"/>
        <v>4</v>
      </c>
      <c r="E253" s="3">
        <f t="shared" si="444"/>
        <v>4</v>
      </c>
      <c r="F253" s="3">
        <f t="shared" si="444"/>
        <v>4</v>
      </c>
      <c r="G253" s="3">
        <f t="shared" si="444"/>
        <v>6</v>
      </c>
      <c r="H253" s="3">
        <f t="shared" si="444"/>
        <v>6</v>
      </c>
      <c r="I253" s="3">
        <f t="shared" si="444"/>
        <v>5</v>
      </c>
      <c r="J253" s="3">
        <f t="shared" si="390"/>
        <v>0</v>
      </c>
      <c r="K253" s="3">
        <f t="shared" si="391"/>
        <v>0</v>
      </c>
      <c r="L253" s="3">
        <f t="shared" si="392"/>
        <v>0</v>
      </c>
      <c r="M253" s="3">
        <f t="shared" si="435"/>
        <v>0</v>
      </c>
      <c r="N253" s="3">
        <f t="shared" si="436"/>
        <v>0</v>
      </c>
      <c r="O253" s="3">
        <f t="shared" si="437"/>
        <v>0</v>
      </c>
      <c r="P253" s="3">
        <f t="shared" si="438"/>
        <v>0</v>
      </c>
      <c r="Q253" s="3">
        <f t="shared" si="397"/>
        <v>0</v>
      </c>
      <c r="R253" s="3">
        <f t="shared" si="398"/>
        <v>1</v>
      </c>
      <c r="S253" s="3">
        <f t="shared" si="399"/>
        <v>1</v>
      </c>
      <c r="T253" s="3">
        <f t="shared" si="400"/>
        <v>0</v>
      </c>
      <c r="U253" s="3">
        <f t="shared" si="401"/>
        <v>0</v>
      </c>
      <c r="V253" s="3">
        <f t="shared" si="442"/>
        <v>0</v>
      </c>
      <c r="W253" s="3">
        <f t="shared" si="403"/>
        <v>0</v>
      </c>
      <c r="X253" s="3">
        <f t="shared" si="404"/>
        <v>0</v>
      </c>
      <c r="Y253" s="3">
        <f t="shared" si="405"/>
        <v>0</v>
      </c>
      <c r="Z253" s="3">
        <f t="shared" si="406"/>
        <v>0</v>
      </c>
      <c r="AA253" s="3">
        <f t="shared" si="407"/>
        <v>1</v>
      </c>
      <c r="AB253" s="3">
        <f t="shared" si="408"/>
        <v>1</v>
      </c>
      <c r="AC253" s="3">
        <f t="shared" si="409"/>
        <v>2</v>
      </c>
      <c r="AD253" s="3">
        <f t="shared" si="410"/>
        <v>1</v>
      </c>
      <c r="AE253" s="3">
        <f t="shared" si="411"/>
        <v>361</v>
      </c>
      <c r="AF253" s="3">
        <f t="shared" si="412"/>
        <v>4</v>
      </c>
      <c r="AG253" s="3">
        <f t="shared" si="413"/>
        <v>4</v>
      </c>
      <c r="AH253" s="3">
        <f t="shared" si="414"/>
        <v>6</v>
      </c>
      <c r="AI253" s="3">
        <f t="shared" si="415"/>
        <v>6</v>
      </c>
      <c r="AJ253" s="3">
        <f t="shared" si="416"/>
        <v>5</v>
      </c>
      <c r="AK253" s="3">
        <f t="shared" si="417"/>
        <v>1</v>
      </c>
      <c r="AL253" s="3">
        <f t="shared" si="418"/>
        <v>0</v>
      </c>
      <c r="AM253" s="3">
        <f t="shared" si="419"/>
        <v>1</v>
      </c>
      <c r="AN253" s="3">
        <f t="shared" si="420"/>
        <v>0</v>
      </c>
      <c r="AO253" s="3">
        <f t="shared" si="421"/>
        <v>0</v>
      </c>
      <c r="AP253" s="3">
        <f t="shared" si="422"/>
        <v>0</v>
      </c>
      <c r="AQ253" s="3">
        <f t="shared" si="423"/>
        <v>0</v>
      </c>
      <c r="AR253" s="3">
        <f t="shared" si="424"/>
        <v>0</v>
      </c>
      <c r="AS253" s="3">
        <f t="shared" si="425"/>
        <v>0</v>
      </c>
      <c r="AT253" s="3">
        <f t="shared" si="426"/>
        <v>0</v>
      </c>
      <c r="AU253" s="3">
        <f t="shared" si="427"/>
        <v>0</v>
      </c>
      <c r="AV253" s="3">
        <f t="shared" si="428"/>
        <v>0</v>
      </c>
      <c r="AW253" s="3">
        <f t="shared" si="429"/>
        <v>0</v>
      </c>
      <c r="AX253" s="3">
        <f t="shared" si="430"/>
        <v>0</v>
      </c>
      <c r="AY253" s="3">
        <f t="shared" si="431"/>
        <v>0</v>
      </c>
      <c r="AZ253" s="3">
        <f t="shared" si="432"/>
        <v>0</v>
      </c>
      <c r="BA253" s="3">
        <f t="shared" si="433"/>
        <v>0</v>
      </c>
    </row>
    <row r="254" spans="1:53">
      <c r="A254" s="3" t="str">
        <f t="shared" si="388"/>
        <v>Paiute Golf Resort - Wolf Course</v>
      </c>
      <c r="B254" s="3">
        <v>18</v>
      </c>
      <c r="C254" s="3">
        <f t="shared" si="441"/>
        <v>428</v>
      </c>
      <c r="D254" s="3">
        <f t="shared" si="444"/>
        <v>4</v>
      </c>
      <c r="E254" s="3">
        <f t="shared" si="444"/>
        <v>6</v>
      </c>
      <c r="F254" s="3">
        <f t="shared" si="444"/>
        <v>7</v>
      </c>
      <c r="G254" s="3">
        <f t="shared" si="444"/>
        <v>6</v>
      </c>
      <c r="H254" s="3">
        <f t="shared" si="444"/>
        <v>5</v>
      </c>
      <c r="I254" s="3">
        <f t="shared" si="444"/>
        <v>7</v>
      </c>
      <c r="J254" s="3">
        <f t="shared" si="390"/>
        <v>0</v>
      </c>
      <c r="K254" s="3">
        <f t="shared" si="391"/>
        <v>0</v>
      </c>
      <c r="L254" s="3">
        <f t="shared" si="392"/>
        <v>0</v>
      </c>
      <c r="M254" s="3">
        <f t="shared" si="435"/>
        <v>0</v>
      </c>
      <c r="N254" s="3">
        <f t="shared" si="436"/>
        <v>0</v>
      </c>
      <c r="O254" s="3">
        <f t="shared" si="437"/>
        <v>0</v>
      </c>
      <c r="P254" s="3">
        <f t="shared" si="438"/>
        <v>0</v>
      </c>
      <c r="Q254" s="3">
        <f t="shared" si="397"/>
        <v>0</v>
      </c>
      <c r="R254" s="3">
        <f t="shared" si="398"/>
        <v>1</v>
      </c>
      <c r="S254" s="3">
        <f t="shared" si="399"/>
        <v>1</v>
      </c>
      <c r="T254" s="3">
        <f t="shared" si="400"/>
        <v>0</v>
      </c>
      <c r="U254" s="3">
        <f t="shared" si="401"/>
        <v>0</v>
      </c>
      <c r="V254" s="3">
        <f t="shared" si="442"/>
        <v>0</v>
      </c>
      <c r="W254" s="3">
        <f t="shared" si="403"/>
        <v>0</v>
      </c>
      <c r="X254" s="3">
        <f t="shared" si="404"/>
        <v>0</v>
      </c>
      <c r="Y254" s="3">
        <f t="shared" si="405"/>
        <v>0</v>
      </c>
      <c r="Z254" s="3">
        <f t="shared" si="406"/>
        <v>0</v>
      </c>
      <c r="AA254" s="3">
        <f t="shared" si="407"/>
        <v>0</v>
      </c>
      <c r="AB254" s="3">
        <f t="shared" si="408"/>
        <v>1</v>
      </c>
      <c r="AC254" s="3">
        <f t="shared" si="409"/>
        <v>1</v>
      </c>
      <c r="AD254" s="3">
        <f t="shared" si="410"/>
        <v>0</v>
      </c>
      <c r="AE254" s="3">
        <f t="shared" si="411"/>
        <v>0</v>
      </c>
      <c r="AF254" s="3">
        <f t="shared" si="412"/>
        <v>0</v>
      </c>
      <c r="AG254" s="3">
        <f t="shared" si="413"/>
        <v>0</v>
      </c>
      <c r="AH254" s="3">
        <f t="shared" si="414"/>
        <v>0</v>
      </c>
      <c r="AI254" s="3">
        <f t="shared" si="415"/>
        <v>0</v>
      </c>
      <c r="AJ254" s="3">
        <f t="shared" si="416"/>
        <v>0</v>
      </c>
      <c r="AK254" s="3">
        <f t="shared" si="417"/>
        <v>1</v>
      </c>
      <c r="AL254" s="3">
        <f t="shared" si="418"/>
        <v>1</v>
      </c>
      <c r="AM254" s="3">
        <f t="shared" si="419"/>
        <v>2</v>
      </c>
      <c r="AN254" s="3">
        <f t="shared" si="420"/>
        <v>1</v>
      </c>
      <c r="AO254" s="3">
        <f t="shared" si="421"/>
        <v>428</v>
      </c>
      <c r="AP254" s="3">
        <f t="shared" si="422"/>
        <v>4</v>
      </c>
      <c r="AQ254" s="3">
        <f t="shared" si="423"/>
        <v>7</v>
      </c>
      <c r="AR254" s="3">
        <f t="shared" si="424"/>
        <v>6</v>
      </c>
      <c r="AS254" s="3">
        <f t="shared" si="425"/>
        <v>5</v>
      </c>
      <c r="AT254" s="3">
        <f t="shared" si="426"/>
        <v>7</v>
      </c>
      <c r="AU254" s="3">
        <f t="shared" si="427"/>
        <v>0</v>
      </c>
      <c r="AV254" s="3">
        <f t="shared" si="428"/>
        <v>0</v>
      </c>
      <c r="AW254" s="3">
        <f t="shared" si="429"/>
        <v>0</v>
      </c>
      <c r="AX254" s="3">
        <f t="shared" si="430"/>
        <v>0</v>
      </c>
      <c r="AY254" s="3">
        <f t="shared" si="431"/>
        <v>0</v>
      </c>
      <c r="AZ254" s="3">
        <f t="shared" si="432"/>
        <v>0</v>
      </c>
      <c r="BA254" s="3">
        <f t="shared" si="433"/>
        <v>0</v>
      </c>
    </row>
    <row r="255" spans="1:53">
      <c r="A255" s="3" t="str">
        <f t="shared" si="388"/>
        <v>Paiute Golf Resort - Snow Mountain</v>
      </c>
      <c r="B255" s="3">
        <v>1</v>
      </c>
      <c r="C255" s="3">
        <f t="shared" si="441"/>
        <v>313</v>
      </c>
      <c r="D255" s="3">
        <f t="shared" si="444"/>
        <v>4</v>
      </c>
      <c r="E255" s="3">
        <f t="shared" si="444"/>
        <v>11</v>
      </c>
      <c r="F255" s="3">
        <f t="shared" si="444"/>
        <v>4</v>
      </c>
      <c r="G255" s="3">
        <f t="shared" si="444"/>
        <v>5</v>
      </c>
      <c r="H255" s="3">
        <f t="shared" si="444"/>
        <v>5</v>
      </c>
      <c r="I255" s="3">
        <f t="shared" si="444"/>
        <v>6</v>
      </c>
      <c r="J255" s="3">
        <f t="shared" si="390"/>
        <v>0</v>
      </c>
      <c r="K255" s="3">
        <f t="shared" si="391"/>
        <v>0</v>
      </c>
      <c r="L255" s="3">
        <f t="shared" si="392"/>
        <v>0</v>
      </c>
      <c r="M255" s="3">
        <f t="shared" si="435"/>
        <v>0</v>
      </c>
      <c r="N255" s="3">
        <f t="shared" si="436"/>
        <v>0</v>
      </c>
      <c r="O255" s="3">
        <f t="shared" si="437"/>
        <v>0</v>
      </c>
      <c r="P255" s="3">
        <f t="shared" si="438"/>
        <v>0</v>
      </c>
      <c r="Q255" s="3">
        <f t="shared" si="397"/>
        <v>0</v>
      </c>
      <c r="R255" s="3">
        <f t="shared" si="398"/>
        <v>1</v>
      </c>
      <c r="S255" s="3">
        <f t="shared" si="399"/>
        <v>1</v>
      </c>
      <c r="T255" s="3">
        <f t="shared" si="400"/>
        <v>0</v>
      </c>
      <c r="U255" s="3">
        <f t="shared" si="401"/>
        <v>0</v>
      </c>
      <c r="V255" s="3">
        <f t="shared" si="442"/>
        <v>0</v>
      </c>
      <c r="W255" s="3">
        <f t="shared" si="403"/>
        <v>0</v>
      </c>
      <c r="X255" s="3">
        <f t="shared" si="404"/>
        <v>0</v>
      </c>
      <c r="Y255" s="3">
        <f t="shared" si="405"/>
        <v>0</v>
      </c>
      <c r="Z255" s="3">
        <f t="shared" si="406"/>
        <v>0</v>
      </c>
      <c r="AA255" s="3">
        <f t="shared" si="407"/>
        <v>1</v>
      </c>
      <c r="AB255" s="3">
        <f t="shared" si="408"/>
        <v>1</v>
      </c>
      <c r="AC255" s="3">
        <f t="shared" si="409"/>
        <v>2</v>
      </c>
      <c r="AD255" s="3">
        <f t="shared" si="410"/>
        <v>1</v>
      </c>
      <c r="AE255" s="3">
        <f t="shared" si="411"/>
        <v>313</v>
      </c>
      <c r="AF255" s="3">
        <f t="shared" si="412"/>
        <v>4</v>
      </c>
      <c r="AG255" s="3">
        <f t="shared" si="413"/>
        <v>4</v>
      </c>
      <c r="AH255" s="3">
        <f t="shared" si="414"/>
        <v>5</v>
      </c>
      <c r="AI255" s="3">
        <f t="shared" si="415"/>
        <v>5</v>
      </c>
      <c r="AJ255" s="3">
        <f t="shared" si="416"/>
        <v>6</v>
      </c>
      <c r="AK255" s="3">
        <f t="shared" si="417"/>
        <v>1</v>
      </c>
      <c r="AL255" s="3">
        <f t="shared" si="418"/>
        <v>0</v>
      </c>
      <c r="AM255" s="3">
        <f t="shared" si="419"/>
        <v>1</v>
      </c>
      <c r="AN255" s="3">
        <f t="shared" si="420"/>
        <v>0</v>
      </c>
      <c r="AO255" s="3">
        <f t="shared" si="421"/>
        <v>0</v>
      </c>
      <c r="AP255" s="3">
        <f t="shared" si="422"/>
        <v>0</v>
      </c>
      <c r="AQ255" s="3">
        <f t="shared" si="423"/>
        <v>0</v>
      </c>
      <c r="AR255" s="3">
        <f t="shared" si="424"/>
        <v>0</v>
      </c>
      <c r="AS255" s="3">
        <f t="shared" si="425"/>
        <v>0</v>
      </c>
      <c r="AT255" s="3">
        <f t="shared" si="426"/>
        <v>0</v>
      </c>
      <c r="AU255" s="3">
        <f t="shared" si="427"/>
        <v>0</v>
      </c>
      <c r="AV255" s="3">
        <f t="shared" si="428"/>
        <v>0</v>
      </c>
      <c r="AW255" s="3">
        <f t="shared" si="429"/>
        <v>0</v>
      </c>
      <c r="AX255" s="3">
        <f t="shared" si="430"/>
        <v>0</v>
      </c>
      <c r="AY255" s="3">
        <f t="shared" si="431"/>
        <v>0</v>
      </c>
      <c r="AZ255" s="3">
        <f t="shared" si="432"/>
        <v>0</v>
      </c>
      <c r="BA255" s="3">
        <f t="shared" si="433"/>
        <v>0</v>
      </c>
    </row>
    <row r="256" spans="1:53">
      <c r="A256" s="3" t="str">
        <f t="shared" si="388"/>
        <v>Paiute Golf Resort - Snow Mountain</v>
      </c>
      <c r="B256" s="3">
        <v>2</v>
      </c>
      <c r="C256" s="3">
        <f t="shared" si="441"/>
        <v>349</v>
      </c>
      <c r="D256" s="3">
        <f t="shared" si="444"/>
        <v>4</v>
      </c>
      <c r="E256" s="3">
        <f t="shared" si="444"/>
        <v>9</v>
      </c>
      <c r="F256" s="3">
        <f t="shared" si="444"/>
        <v>6</v>
      </c>
      <c r="G256" s="3">
        <f t="shared" si="444"/>
        <v>4</v>
      </c>
      <c r="H256" s="3">
        <f t="shared" si="444"/>
        <v>5</v>
      </c>
      <c r="I256" s="3">
        <f t="shared" si="444"/>
        <v>5</v>
      </c>
      <c r="J256" s="3">
        <f t="shared" si="390"/>
        <v>0</v>
      </c>
      <c r="K256" s="3">
        <f t="shared" si="391"/>
        <v>0</v>
      </c>
      <c r="L256" s="3">
        <f t="shared" si="392"/>
        <v>0</v>
      </c>
      <c r="M256" s="3">
        <f t="shared" si="435"/>
        <v>0</v>
      </c>
      <c r="N256" s="3">
        <f t="shared" si="436"/>
        <v>0</v>
      </c>
      <c r="O256" s="3">
        <f t="shared" si="437"/>
        <v>0</v>
      </c>
      <c r="P256" s="3">
        <f t="shared" si="438"/>
        <v>0</v>
      </c>
      <c r="Q256" s="3">
        <f t="shared" si="397"/>
        <v>0</v>
      </c>
      <c r="R256" s="3">
        <f t="shared" si="398"/>
        <v>1</v>
      </c>
      <c r="S256" s="3">
        <f t="shared" si="399"/>
        <v>1</v>
      </c>
      <c r="T256" s="3">
        <f t="shared" si="400"/>
        <v>0</v>
      </c>
      <c r="U256" s="3">
        <f t="shared" si="401"/>
        <v>0</v>
      </c>
      <c r="V256" s="3">
        <f t="shared" si="442"/>
        <v>0</v>
      </c>
      <c r="W256" s="3">
        <f t="shared" si="403"/>
        <v>0</v>
      </c>
      <c r="X256" s="3">
        <f t="shared" si="404"/>
        <v>0</v>
      </c>
      <c r="Y256" s="3">
        <f t="shared" si="405"/>
        <v>0</v>
      </c>
      <c r="Z256" s="3">
        <f t="shared" si="406"/>
        <v>0</v>
      </c>
      <c r="AA256" s="3">
        <f t="shared" si="407"/>
        <v>1</v>
      </c>
      <c r="AB256" s="3">
        <f t="shared" si="408"/>
        <v>1</v>
      </c>
      <c r="AC256" s="3">
        <f t="shared" si="409"/>
        <v>2</v>
      </c>
      <c r="AD256" s="3">
        <f t="shared" si="410"/>
        <v>1</v>
      </c>
      <c r="AE256" s="3">
        <f t="shared" si="411"/>
        <v>349</v>
      </c>
      <c r="AF256" s="3">
        <f t="shared" si="412"/>
        <v>4</v>
      </c>
      <c r="AG256" s="3">
        <f t="shared" si="413"/>
        <v>6</v>
      </c>
      <c r="AH256" s="3">
        <f t="shared" si="414"/>
        <v>4</v>
      </c>
      <c r="AI256" s="3">
        <f t="shared" si="415"/>
        <v>5</v>
      </c>
      <c r="AJ256" s="3">
        <f t="shared" si="416"/>
        <v>5</v>
      </c>
      <c r="AK256" s="3">
        <f t="shared" si="417"/>
        <v>1</v>
      </c>
      <c r="AL256" s="3">
        <f t="shared" si="418"/>
        <v>0</v>
      </c>
      <c r="AM256" s="3">
        <f t="shared" si="419"/>
        <v>1</v>
      </c>
      <c r="AN256" s="3">
        <f t="shared" si="420"/>
        <v>0</v>
      </c>
      <c r="AO256" s="3">
        <f t="shared" si="421"/>
        <v>0</v>
      </c>
      <c r="AP256" s="3">
        <f t="shared" si="422"/>
        <v>0</v>
      </c>
      <c r="AQ256" s="3">
        <f t="shared" si="423"/>
        <v>0</v>
      </c>
      <c r="AR256" s="3">
        <f t="shared" si="424"/>
        <v>0</v>
      </c>
      <c r="AS256" s="3">
        <f t="shared" si="425"/>
        <v>0</v>
      </c>
      <c r="AT256" s="3">
        <f t="shared" si="426"/>
        <v>0</v>
      </c>
      <c r="AU256" s="3">
        <f t="shared" si="427"/>
        <v>0</v>
      </c>
      <c r="AV256" s="3">
        <f t="shared" si="428"/>
        <v>0</v>
      </c>
      <c r="AW256" s="3">
        <f t="shared" si="429"/>
        <v>0</v>
      </c>
      <c r="AX256" s="3">
        <f t="shared" si="430"/>
        <v>0</v>
      </c>
      <c r="AY256" s="3">
        <f t="shared" si="431"/>
        <v>0</v>
      </c>
      <c r="AZ256" s="3">
        <f t="shared" si="432"/>
        <v>0</v>
      </c>
      <c r="BA256" s="3">
        <f t="shared" si="433"/>
        <v>0</v>
      </c>
    </row>
    <row r="257" spans="1:53">
      <c r="A257" s="3" t="str">
        <f t="shared" si="388"/>
        <v>Paiute Golf Resort - Snow Mountain</v>
      </c>
      <c r="B257" s="3">
        <v>3</v>
      </c>
      <c r="C257" s="3">
        <f t="shared" si="441"/>
        <v>486</v>
      </c>
      <c r="D257" s="3">
        <f t="shared" si="444"/>
        <v>5</v>
      </c>
      <c r="E257" s="3">
        <f t="shared" si="444"/>
        <v>3</v>
      </c>
      <c r="F257" s="3">
        <f t="shared" si="444"/>
        <v>8</v>
      </c>
      <c r="G257" s="3">
        <f t="shared" si="444"/>
        <v>8</v>
      </c>
      <c r="H257" s="3">
        <f t="shared" si="444"/>
        <v>6</v>
      </c>
      <c r="I257" s="3">
        <f t="shared" si="444"/>
        <v>6</v>
      </c>
      <c r="J257" s="3">
        <f t="shared" si="390"/>
        <v>0</v>
      </c>
      <c r="K257" s="3">
        <f t="shared" si="391"/>
        <v>0</v>
      </c>
      <c r="L257" s="3">
        <f t="shared" si="392"/>
        <v>0</v>
      </c>
      <c r="M257" s="3">
        <f t="shared" si="435"/>
        <v>0</v>
      </c>
      <c r="N257" s="3">
        <f t="shared" si="436"/>
        <v>0</v>
      </c>
      <c r="O257" s="3">
        <f t="shared" si="437"/>
        <v>0</v>
      </c>
      <c r="P257" s="3">
        <f t="shared" si="438"/>
        <v>0</v>
      </c>
      <c r="Q257" s="3">
        <f t="shared" si="397"/>
        <v>0</v>
      </c>
      <c r="R257" s="3">
        <f t="shared" si="398"/>
        <v>1</v>
      </c>
      <c r="S257" s="3">
        <f t="shared" si="399"/>
        <v>1</v>
      </c>
      <c r="T257" s="3">
        <f t="shared" si="400"/>
        <v>0</v>
      </c>
      <c r="U257" s="3">
        <f t="shared" si="401"/>
        <v>0</v>
      </c>
      <c r="V257" s="3">
        <f t="shared" si="442"/>
        <v>0</v>
      </c>
      <c r="W257" s="3">
        <f t="shared" si="403"/>
        <v>0</v>
      </c>
      <c r="X257" s="3">
        <f t="shared" si="404"/>
        <v>0</v>
      </c>
      <c r="Y257" s="3">
        <f t="shared" si="405"/>
        <v>0</v>
      </c>
      <c r="Z257" s="3">
        <f t="shared" si="406"/>
        <v>0</v>
      </c>
      <c r="AA257" s="3">
        <f t="shared" si="407"/>
        <v>0</v>
      </c>
      <c r="AB257" s="3">
        <f t="shared" si="408"/>
        <v>1</v>
      </c>
      <c r="AC257" s="3">
        <f t="shared" si="409"/>
        <v>1</v>
      </c>
      <c r="AD257" s="3">
        <f t="shared" si="410"/>
        <v>0</v>
      </c>
      <c r="AE257" s="3">
        <f t="shared" si="411"/>
        <v>0</v>
      </c>
      <c r="AF257" s="3">
        <f t="shared" si="412"/>
        <v>0</v>
      </c>
      <c r="AG257" s="3">
        <f t="shared" si="413"/>
        <v>0</v>
      </c>
      <c r="AH257" s="3">
        <f t="shared" si="414"/>
        <v>0</v>
      </c>
      <c r="AI257" s="3">
        <f t="shared" si="415"/>
        <v>0</v>
      </c>
      <c r="AJ257" s="3">
        <f t="shared" si="416"/>
        <v>0</v>
      </c>
      <c r="AK257" s="3">
        <f t="shared" si="417"/>
        <v>1</v>
      </c>
      <c r="AL257" s="3">
        <f t="shared" si="418"/>
        <v>1</v>
      </c>
      <c r="AM257" s="3">
        <f t="shared" si="419"/>
        <v>2</v>
      </c>
      <c r="AN257" s="3">
        <f t="shared" si="420"/>
        <v>1</v>
      </c>
      <c r="AO257" s="3">
        <f t="shared" si="421"/>
        <v>486</v>
      </c>
      <c r="AP257" s="3">
        <f t="shared" si="422"/>
        <v>5</v>
      </c>
      <c r="AQ257" s="3">
        <f t="shared" si="423"/>
        <v>8</v>
      </c>
      <c r="AR257" s="3">
        <f t="shared" si="424"/>
        <v>8</v>
      </c>
      <c r="AS257" s="3">
        <f t="shared" si="425"/>
        <v>6</v>
      </c>
      <c r="AT257" s="3">
        <f t="shared" si="426"/>
        <v>6</v>
      </c>
      <c r="AU257" s="3">
        <f t="shared" si="427"/>
        <v>0</v>
      </c>
      <c r="AV257" s="3">
        <f t="shared" si="428"/>
        <v>0</v>
      </c>
      <c r="AW257" s="3">
        <f t="shared" si="429"/>
        <v>0</v>
      </c>
      <c r="AX257" s="3">
        <f t="shared" si="430"/>
        <v>0</v>
      </c>
      <c r="AY257" s="3">
        <f t="shared" si="431"/>
        <v>0</v>
      </c>
      <c r="AZ257" s="3">
        <f t="shared" si="432"/>
        <v>0</v>
      </c>
      <c r="BA257" s="3">
        <f t="shared" si="433"/>
        <v>0</v>
      </c>
    </row>
    <row r="258" spans="1:53">
      <c r="A258" s="3" t="str">
        <f t="shared" si="388"/>
        <v>Paiute Golf Resort - Snow Mountain</v>
      </c>
      <c r="B258" s="3">
        <v>4</v>
      </c>
      <c r="C258" s="3">
        <f t="shared" si="441"/>
        <v>140</v>
      </c>
      <c r="D258" s="3">
        <f t="shared" si="444"/>
        <v>3</v>
      </c>
      <c r="E258" s="3">
        <f t="shared" si="444"/>
        <v>13</v>
      </c>
      <c r="F258" s="3">
        <f t="shared" si="444"/>
        <v>4</v>
      </c>
      <c r="G258" s="3">
        <f t="shared" si="444"/>
        <v>3</v>
      </c>
      <c r="H258" s="3">
        <f t="shared" si="444"/>
        <v>4</v>
      </c>
      <c r="I258" s="3">
        <f t="shared" si="444"/>
        <v>6</v>
      </c>
      <c r="J258" s="3">
        <f t="shared" si="390"/>
        <v>1</v>
      </c>
      <c r="K258" s="3">
        <f t="shared" si="391"/>
        <v>140</v>
      </c>
      <c r="L258" s="3">
        <f t="shared" si="392"/>
        <v>3</v>
      </c>
      <c r="M258" s="3">
        <f t="shared" si="435"/>
        <v>4</v>
      </c>
      <c r="N258" s="3">
        <f t="shared" si="436"/>
        <v>3</v>
      </c>
      <c r="O258" s="3">
        <f t="shared" si="437"/>
        <v>4</v>
      </c>
      <c r="P258" s="3">
        <f t="shared" si="438"/>
        <v>6</v>
      </c>
      <c r="Q258" s="3">
        <f t="shared" si="397"/>
        <v>1</v>
      </c>
      <c r="R258" s="3">
        <f t="shared" si="398"/>
        <v>0</v>
      </c>
      <c r="S258" s="3">
        <f t="shared" si="399"/>
        <v>1</v>
      </c>
      <c r="T258" s="3">
        <f t="shared" si="400"/>
        <v>0</v>
      </c>
      <c r="U258" s="3">
        <f t="shared" si="401"/>
        <v>0</v>
      </c>
      <c r="V258" s="3">
        <f t="shared" si="442"/>
        <v>0</v>
      </c>
      <c r="W258" s="3">
        <f t="shared" si="403"/>
        <v>0</v>
      </c>
      <c r="X258" s="3">
        <f t="shared" si="404"/>
        <v>0</v>
      </c>
      <c r="Y258" s="3">
        <f t="shared" si="405"/>
        <v>0</v>
      </c>
      <c r="Z258" s="3">
        <f t="shared" si="406"/>
        <v>0</v>
      </c>
      <c r="AA258" s="3">
        <f t="shared" si="407"/>
        <v>1</v>
      </c>
      <c r="AB258" s="3">
        <f t="shared" si="408"/>
        <v>0</v>
      </c>
      <c r="AC258" s="3">
        <f t="shared" si="409"/>
        <v>1</v>
      </c>
      <c r="AD258" s="3">
        <f t="shared" si="410"/>
        <v>0</v>
      </c>
      <c r="AE258" s="3">
        <f t="shared" si="411"/>
        <v>0</v>
      </c>
      <c r="AF258" s="3">
        <f t="shared" si="412"/>
        <v>0</v>
      </c>
      <c r="AG258" s="3">
        <f t="shared" si="413"/>
        <v>0</v>
      </c>
      <c r="AH258" s="3">
        <f t="shared" si="414"/>
        <v>0</v>
      </c>
      <c r="AI258" s="3">
        <f t="shared" si="415"/>
        <v>0</v>
      </c>
      <c r="AJ258" s="3">
        <f t="shared" si="416"/>
        <v>0</v>
      </c>
      <c r="AK258" s="3">
        <f t="shared" si="417"/>
        <v>1</v>
      </c>
      <c r="AL258" s="3">
        <f t="shared" si="418"/>
        <v>0</v>
      </c>
      <c r="AM258" s="3">
        <f t="shared" si="419"/>
        <v>1</v>
      </c>
      <c r="AN258" s="3">
        <f t="shared" si="420"/>
        <v>0</v>
      </c>
      <c r="AO258" s="3">
        <f t="shared" si="421"/>
        <v>0</v>
      </c>
      <c r="AP258" s="3">
        <f t="shared" si="422"/>
        <v>0</v>
      </c>
      <c r="AQ258" s="3">
        <f t="shared" si="423"/>
        <v>0</v>
      </c>
      <c r="AR258" s="3">
        <f t="shared" si="424"/>
        <v>0</v>
      </c>
      <c r="AS258" s="3">
        <f t="shared" si="425"/>
        <v>0</v>
      </c>
      <c r="AT258" s="3">
        <f t="shared" si="426"/>
        <v>0</v>
      </c>
      <c r="AU258" s="3">
        <f t="shared" si="427"/>
        <v>0</v>
      </c>
      <c r="AV258" s="3">
        <f t="shared" si="428"/>
        <v>0</v>
      </c>
      <c r="AW258" s="3">
        <f t="shared" si="429"/>
        <v>0</v>
      </c>
      <c r="AX258" s="3">
        <f t="shared" si="430"/>
        <v>0</v>
      </c>
      <c r="AY258" s="3">
        <f t="shared" si="431"/>
        <v>0</v>
      </c>
      <c r="AZ258" s="3">
        <f t="shared" si="432"/>
        <v>0</v>
      </c>
      <c r="BA258" s="3">
        <f t="shared" si="433"/>
        <v>0</v>
      </c>
    </row>
    <row r="259" spans="1:53">
      <c r="A259" s="3" t="str">
        <f t="shared" si="388"/>
        <v>Paiute Golf Resort - Snow Mountain</v>
      </c>
      <c r="B259" s="3">
        <v>5</v>
      </c>
      <c r="C259" s="3">
        <f t="shared" si="441"/>
        <v>383</v>
      </c>
      <c r="D259" s="3">
        <f t="shared" si="444"/>
        <v>4</v>
      </c>
      <c r="E259" s="3">
        <f t="shared" si="444"/>
        <v>1</v>
      </c>
      <c r="F259" s="3">
        <f t="shared" si="444"/>
        <v>6</v>
      </c>
      <c r="G259" s="3">
        <f t="shared" si="444"/>
        <v>6</v>
      </c>
      <c r="H259" s="3">
        <f t="shared" si="444"/>
        <v>6</v>
      </c>
      <c r="I259" s="3">
        <f t="shared" si="444"/>
        <v>5</v>
      </c>
      <c r="J259" s="3">
        <f t="shared" si="390"/>
        <v>0</v>
      </c>
      <c r="K259" s="3">
        <f t="shared" si="391"/>
        <v>0</v>
      </c>
      <c r="L259" s="3">
        <f t="shared" si="392"/>
        <v>0</v>
      </c>
      <c r="M259" s="3">
        <f t="shared" si="435"/>
        <v>0</v>
      </c>
      <c r="N259" s="3">
        <f t="shared" si="436"/>
        <v>0</v>
      </c>
      <c r="O259" s="3">
        <f t="shared" si="437"/>
        <v>0</v>
      </c>
      <c r="P259" s="3">
        <f t="shared" si="438"/>
        <v>0</v>
      </c>
      <c r="Q259" s="3">
        <f t="shared" si="397"/>
        <v>0</v>
      </c>
      <c r="R259" s="3">
        <f t="shared" si="398"/>
        <v>1</v>
      </c>
      <c r="S259" s="3">
        <f t="shared" si="399"/>
        <v>1</v>
      </c>
      <c r="T259" s="3">
        <f t="shared" si="400"/>
        <v>0</v>
      </c>
      <c r="U259" s="3">
        <f t="shared" si="401"/>
        <v>0</v>
      </c>
      <c r="V259" s="3">
        <f t="shared" si="442"/>
        <v>0</v>
      </c>
      <c r="W259" s="3">
        <f t="shared" si="403"/>
        <v>0</v>
      </c>
      <c r="X259" s="3">
        <f t="shared" si="404"/>
        <v>0</v>
      </c>
      <c r="Y259" s="3">
        <f t="shared" si="405"/>
        <v>0</v>
      </c>
      <c r="Z259" s="3">
        <f t="shared" si="406"/>
        <v>0</v>
      </c>
      <c r="AA259" s="3">
        <f t="shared" si="407"/>
        <v>1</v>
      </c>
      <c r="AB259" s="3">
        <f t="shared" si="408"/>
        <v>1</v>
      </c>
      <c r="AC259" s="3">
        <f t="shared" si="409"/>
        <v>2</v>
      </c>
      <c r="AD259" s="3">
        <f t="shared" si="410"/>
        <v>1</v>
      </c>
      <c r="AE259" s="3">
        <f t="shared" si="411"/>
        <v>383</v>
      </c>
      <c r="AF259" s="3">
        <f t="shared" si="412"/>
        <v>4</v>
      </c>
      <c r="AG259" s="3">
        <f t="shared" si="413"/>
        <v>6</v>
      </c>
      <c r="AH259" s="3">
        <f t="shared" si="414"/>
        <v>6</v>
      </c>
      <c r="AI259" s="3">
        <f t="shared" si="415"/>
        <v>6</v>
      </c>
      <c r="AJ259" s="3">
        <f t="shared" si="416"/>
        <v>5</v>
      </c>
      <c r="AK259" s="3">
        <f t="shared" si="417"/>
        <v>1</v>
      </c>
      <c r="AL259" s="3">
        <f t="shared" si="418"/>
        <v>0</v>
      </c>
      <c r="AM259" s="3">
        <f t="shared" si="419"/>
        <v>1</v>
      </c>
      <c r="AN259" s="3">
        <f t="shared" si="420"/>
        <v>0</v>
      </c>
      <c r="AO259" s="3">
        <f t="shared" si="421"/>
        <v>0</v>
      </c>
      <c r="AP259" s="3">
        <f t="shared" si="422"/>
        <v>0</v>
      </c>
      <c r="AQ259" s="3">
        <f t="shared" si="423"/>
        <v>0</v>
      </c>
      <c r="AR259" s="3">
        <f t="shared" si="424"/>
        <v>0</v>
      </c>
      <c r="AS259" s="3">
        <f t="shared" si="425"/>
        <v>0</v>
      </c>
      <c r="AT259" s="3">
        <f t="shared" si="426"/>
        <v>0</v>
      </c>
      <c r="AU259" s="3">
        <f t="shared" si="427"/>
        <v>0</v>
      </c>
      <c r="AV259" s="3">
        <f t="shared" si="428"/>
        <v>0</v>
      </c>
      <c r="AW259" s="3">
        <f t="shared" si="429"/>
        <v>0</v>
      </c>
      <c r="AX259" s="3">
        <f t="shared" si="430"/>
        <v>0</v>
      </c>
      <c r="AY259" s="3">
        <f t="shared" si="431"/>
        <v>0</v>
      </c>
      <c r="AZ259" s="3">
        <f t="shared" si="432"/>
        <v>0</v>
      </c>
      <c r="BA259" s="3">
        <f t="shared" si="433"/>
        <v>0</v>
      </c>
    </row>
    <row r="260" spans="1:53">
      <c r="A260" s="3" t="str">
        <f t="shared" si="388"/>
        <v>Paiute Golf Resort - Snow Mountain</v>
      </c>
      <c r="B260" s="3">
        <v>6</v>
      </c>
      <c r="C260" s="3">
        <f t="shared" si="441"/>
        <v>479</v>
      </c>
      <c r="D260" s="3">
        <f t="shared" si="444"/>
        <v>5</v>
      </c>
      <c r="E260" s="3">
        <f t="shared" si="444"/>
        <v>5</v>
      </c>
      <c r="F260" s="3">
        <f t="shared" si="444"/>
        <v>6</v>
      </c>
      <c r="G260" s="3">
        <f t="shared" si="444"/>
        <v>6</v>
      </c>
      <c r="H260" s="3">
        <f t="shared" si="444"/>
        <v>5</v>
      </c>
      <c r="I260" s="3">
        <f t="shared" si="444"/>
        <v>5</v>
      </c>
      <c r="J260" s="3">
        <f t="shared" si="390"/>
        <v>0</v>
      </c>
      <c r="K260" s="3">
        <f t="shared" si="391"/>
        <v>0</v>
      </c>
      <c r="L260" s="3">
        <f t="shared" si="392"/>
        <v>0</v>
      </c>
      <c r="M260" s="3">
        <f t="shared" si="435"/>
        <v>0</v>
      </c>
      <c r="N260" s="3">
        <f t="shared" si="436"/>
        <v>0</v>
      </c>
      <c r="O260" s="3">
        <f t="shared" si="437"/>
        <v>0</v>
      </c>
      <c r="P260" s="3">
        <f t="shared" si="438"/>
        <v>0</v>
      </c>
      <c r="Q260" s="3">
        <f t="shared" si="397"/>
        <v>0</v>
      </c>
      <c r="R260" s="3">
        <f t="shared" si="398"/>
        <v>1</v>
      </c>
      <c r="S260" s="3">
        <f t="shared" si="399"/>
        <v>1</v>
      </c>
      <c r="T260" s="3">
        <f t="shared" si="400"/>
        <v>0</v>
      </c>
      <c r="U260" s="3">
        <f t="shared" si="401"/>
        <v>0</v>
      </c>
      <c r="V260" s="3">
        <f t="shared" si="442"/>
        <v>0</v>
      </c>
      <c r="W260" s="3">
        <f t="shared" si="403"/>
        <v>0</v>
      </c>
      <c r="X260" s="3">
        <f t="shared" si="404"/>
        <v>0</v>
      </c>
      <c r="Y260" s="3">
        <f t="shared" si="405"/>
        <v>0</v>
      </c>
      <c r="Z260" s="3">
        <f t="shared" si="406"/>
        <v>0</v>
      </c>
      <c r="AA260" s="3">
        <f t="shared" si="407"/>
        <v>0</v>
      </c>
      <c r="AB260" s="3">
        <f t="shared" si="408"/>
        <v>1</v>
      </c>
      <c r="AC260" s="3">
        <f t="shared" si="409"/>
        <v>1</v>
      </c>
      <c r="AD260" s="3">
        <f t="shared" si="410"/>
        <v>0</v>
      </c>
      <c r="AE260" s="3">
        <f t="shared" si="411"/>
        <v>0</v>
      </c>
      <c r="AF260" s="3">
        <f t="shared" si="412"/>
        <v>0</v>
      </c>
      <c r="AG260" s="3">
        <f t="shared" si="413"/>
        <v>0</v>
      </c>
      <c r="AH260" s="3">
        <f t="shared" si="414"/>
        <v>0</v>
      </c>
      <c r="AI260" s="3">
        <f t="shared" si="415"/>
        <v>0</v>
      </c>
      <c r="AJ260" s="3">
        <f t="shared" si="416"/>
        <v>0</v>
      </c>
      <c r="AK260" s="3">
        <f t="shared" si="417"/>
        <v>1</v>
      </c>
      <c r="AL260" s="3">
        <f t="shared" si="418"/>
        <v>1</v>
      </c>
      <c r="AM260" s="3">
        <f t="shared" si="419"/>
        <v>2</v>
      </c>
      <c r="AN260" s="3">
        <f t="shared" si="420"/>
        <v>1</v>
      </c>
      <c r="AO260" s="3">
        <f t="shared" si="421"/>
        <v>479</v>
      </c>
      <c r="AP260" s="3">
        <f t="shared" si="422"/>
        <v>5</v>
      </c>
      <c r="AQ260" s="3">
        <f t="shared" si="423"/>
        <v>6</v>
      </c>
      <c r="AR260" s="3">
        <f t="shared" si="424"/>
        <v>6</v>
      </c>
      <c r="AS260" s="3">
        <f t="shared" si="425"/>
        <v>5</v>
      </c>
      <c r="AT260" s="3">
        <f t="shared" si="426"/>
        <v>5</v>
      </c>
      <c r="AU260" s="3">
        <f t="shared" si="427"/>
        <v>0</v>
      </c>
      <c r="AV260" s="3">
        <f t="shared" si="428"/>
        <v>0</v>
      </c>
      <c r="AW260" s="3">
        <f t="shared" si="429"/>
        <v>0</v>
      </c>
      <c r="AX260" s="3">
        <f t="shared" si="430"/>
        <v>0</v>
      </c>
      <c r="AY260" s="3">
        <f t="shared" si="431"/>
        <v>0</v>
      </c>
      <c r="AZ260" s="3">
        <f t="shared" si="432"/>
        <v>0</v>
      </c>
      <c r="BA260" s="3">
        <f t="shared" si="433"/>
        <v>0</v>
      </c>
    </row>
    <row r="261" spans="1:53">
      <c r="A261" s="3" t="str">
        <f t="shared" si="388"/>
        <v>Paiute Golf Resort - Snow Mountain</v>
      </c>
      <c r="B261" s="3">
        <v>7</v>
      </c>
      <c r="C261" s="3">
        <f t="shared" si="441"/>
        <v>288</v>
      </c>
      <c r="D261" s="3">
        <f t="shared" si="444"/>
        <v>4</v>
      </c>
      <c r="E261" s="3">
        <f t="shared" si="444"/>
        <v>15</v>
      </c>
      <c r="F261" s="3">
        <f t="shared" si="444"/>
        <v>4</v>
      </c>
      <c r="G261" s="3">
        <f t="shared" si="444"/>
        <v>3</v>
      </c>
      <c r="H261" s="3">
        <f t="shared" si="444"/>
        <v>4</v>
      </c>
      <c r="I261" s="3">
        <f t="shared" si="444"/>
        <v>4</v>
      </c>
      <c r="J261" s="3">
        <f t="shared" si="390"/>
        <v>0</v>
      </c>
      <c r="K261" s="3">
        <f t="shared" si="391"/>
        <v>0</v>
      </c>
      <c r="L261" s="3">
        <f t="shared" si="392"/>
        <v>0</v>
      </c>
      <c r="M261" s="3">
        <f t="shared" si="435"/>
        <v>0</v>
      </c>
      <c r="N261" s="3">
        <f t="shared" si="436"/>
        <v>0</v>
      </c>
      <c r="O261" s="3">
        <f t="shared" si="437"/>
        <v>0</v>
      </c>
      <c r="P261" s="3">
        <f t="shared" si="438"/>
        <v>0</v>
      </c>
      <c r="Q261" s="3">
        <f t="shared" si="397"/>
        <v>1</v>
      </c>
      <c r="R261" s="3">
        <f t="shared" si="398"/>
        <v>1</v>
      </c>
      <c r="S261" s="3">
        <f t="shared" si="399"/>
        <v>2</v>
      </c>
      <c r="T261" s="3">
        <f t="shared" si="400"/>
        <v>1</v>
      </c>
      <c r="U261" s="3">
        <f t="shared" si="401"/>
        <v>288</v>
      </c>
      <c r="V261" s="3">
        <f t="shared" si="442"/>
        <v>4</v>
      </c>
      <c r="W261" s="3">
        <f t="shared" si="403"/>
        <v>4</v>
      </c>
      <c r="X261" s="3">
        <f t="shared" si="404"/>
        <v>3</v>
      </c>
      <c r="Y261" s="3">
        <f t="shared" si="405"/>
        <v>4</v>
      </c>
      <c r="Z261" s="3">
        <f t="shared" si="406"/>
        <v>4</v>
      </c>
      <c r="AA261" s="3">
        <f t="shared" si="407"/>
        <v>1</v>
      </c>
      <c r="AB261" s="3">
        <f t="shared" si="408"/>
        <v>0</v>
      </c>
      <c r="AC261" s="3">
        <f t="shared" si="409"/>
        <v>1</v>
      </c>
      <c r="AD261" s="3">
        <f t="shared" si="410"/>
        <v>0</v>
      </c>
      <c r="AE261" s="3">
        <f t="shared" si="411"/>
        <v>0</v>
      </c>
      <c r="AF261" s="3">
        <f t="shared" si="412"/>
        <v>0</v>
      </c>
      <c r="AG261" s="3">
        <f t="shared" si="413"/>
        <v>0</v>
      </c>
      <c r="AH261" s="3">
        <f t="shared" si="414"/>
        <v>0</v>
      </c>
      <c r="AI261" s="3">
        <f t="shared" si="415"/>
        <v>0</v>
      </c>
      <c r="AJ261" s="3">
        <f t="shared" si="416"/>
        <v>0</v>
      </c>
      <c r="AK261" s="3">
        <f t="shared" si="417"/>
        <v>1</v>
      </c>
      <c r="AL261" s="3">
        <f t="shared" si="418"/>
        <v>0</v>
      </c>
      <c r="AM261" s="3">
        <f t="shared" si="419"/>
        <v>1</v>
      </c>
      <c r="AN261" s="3">
        <f t="shared" si="420"/>
        <v>0</v>
      </c>
      <c r="AO261" s="3">
        <f t="shared" si="421"/>
        <v>0</v>
      </c>
      <c r="AP261" s="3">
        <f t="shared" si="422"/>
        <v>0</v>
      </c>
      <c r="AQ261" s="3">
        <f t="shared" si="423"/>
        <v>0</v>
      </c>
      <c r="AR261" s="3">
        <f t="shared" si="424"/>
        <v>0</v>
      </c>
      <c r="AS261" s="3">
        <f t="shared" si="425"/>
        <v>0</v>
      </c>
      <c r="AT261" s="3">
        <f t="shared" si="426"/>
        <v>0</v>
      </c>
      <c r="AU261" s="3">
        <f t="shared" si="427"/>
        <v>0</v>
      </c>
      <c r="AV261" s="3">
        <f t="shared" si="428"/>
        <v>0</v>
      </c>
      <c r="AW261" s="3">
        <f t="shared" si="429"/>
        <v>0</v>
      </c>
      <c r="AX261" s="3">
        <f t="shared" si="430"/>
        <v>0</v>
      </c>
      <c r="AY261" s="3">
        <f t="shared" si="431"/>
        <v>0</v>
      </c>
      <c r="AZ261" s="3">
        <f t="shared" si="432"/>
        <v>0</v>
      </c>
      <c r="BA261" s="3">
        <f t="shared" si="433"/>
        <v>0</v>
      </c>
    </row>
    <row r="262" spans="1:53">
      <c r="A262" s="3" t="str">
        <f t="shared" si="388"/>
        <v>Paiute Golf Resort - Snow Mountain</v>
      </c>
      <c r="B262" s="3">
        <v>8</v>
      </c>
      <c r="C262" s="3">
        <f t="shared" si="441"/>
        <v>152</v>
      </c>
      <c r="D262" s="3">
        <f t="shared" ref="D262:I271" si="445">D63</f>
        <v>3</v>
      </c>
      <c r="E262" s="3">
        <f t="shared" si="445"/>
        <v>17</v>
      </c>
      <c r="F262" s="3">
        <f t="shared" si="445"/>
        <v>5</v>
      </c>
      <c r="G262" s="3">
        <f t="shared" si="445"/>
        <v>4</v>
      </c>
      <c r="H262" s="3">
        <f t="shared" si="445"/>
        <v>2</v>
      </c>
      <c r="I262" s="3">
        <f t="shared" si="445"/>
        <v>3</v>
      </c>
      <c r="J262" s="3">
        <f t="shared" si="390"/>
        <v>1</v>
      </c>
      <c r="K262" s="3">
        <f t="shared" si="391"/>
        <v>152</v>
      </c>
      <c r="L262" s="3">
        <f t="shared" si="392"/>
        <v>3</v>
      </c>
      <c r="M262" s="3">
        <f t="shared" si="435"/>
        <v>5</v>
      </c>
      <c r="N262" s="3">
        <f t="shared" si="436"/>
        <v>4</v>
      </c>
      <c r="O262" s="3">
        <f t="shared" si="437"/>
        <v>2</v>
      </c>
      <c r="P262" s="3">
        <f t="shared" si="438"/>
        <v>3</v>
      </c>
      <c r="Q262" s="3">
        <f t="shared" si="397"/>
        <v>1</v>
      </c>
      <c r="R262" s="3">
        <f t="shared" si="398"/>
        <v>0</v>
      </c>
      <c r="S262" s="3">
        <f t="shared" si="399"/>
        <v>1</v>
      </c>
      <c r="T262" s="3">
        <f t="shared" si="400"/>
        <v>0</v>
      </c>
      <c r="U262" s="3">
        <f t="shared" si="401"/>
        <v>0</v>
      </c>
      <c r="V262" s="3">
        <f t="shared" si="442"/>
        <v>0</v>
      </c>
      <c r="W262" s="3">
        <f t="shared" si="403"/>
        <v>0</v>
      </c>
      <c r="X262" s="3">
        <f t="shared" si="404"/>
        <v>0</v>
      </c>
      <c r="Y262" s="3">
        <f t="shared" si="405"/>
        <v>0</v>
      </c>
      <c r="Z262" s="3">
        <f t="shared" si="406"/>
        <v>0</v>
      </c>
      <c r="AA262" s="3">
        <f t="shared" si="407"/>
        <v>1</v>
      </c>
      <c r="AB262" s="3">
        <f t="shared" si="408"/>
        <v>0</v>
      </c>
      <c r="AC262" s="3">
        <f t="shared" si="409"/>
        <v>1</v>
      </c>
      <c r="AD262" s="3">
        <f t="shared" si="410"/>
        <v>0</v>
      </c>
      <c r="AE262" s="3">
        <f t="shared" si="411"/>
        <v>0</v>
      </c>
      <c r="AF262" s="3">
        <f t="shared" si="412"/>
        <v>0</v>
      </c>
      <c r="AG262" s="3">
        <f t="shared" si="413"/>
        <v>0</v>
      </c>
      <c r="AH262" s="3">
        <f t="shared" si="414"/>
        <v>0</v>
      </c>
      <c r="AI262" s="3">
        <f t="shared" si="415"/>
        <v>0</v>
      </c>
      <c r="AJ262" s="3">
        <f t="shared" si="416"/>
        <v>0</v>
      </c>
      <c r="AK262" s="3">
        <f t="shared" si="417"/>
        <v>1</v>
      </c>
      <c r="AL262" s="3">
        <f t="shared" si="418"/>
        <v>0</v>
      </c>
      <c r="AM262" s="3">
        <f t="shared" si="419"/>
        <v>1</v>
      </c>
      <c r="AN262" s="3">
        <f t="shared" si="420"/>
        <v>0</v>
      </c>
      <c r="AO262" s="3">
        <f t="shared" si="421"/>
        <v>0</v>
      </c>
      <c r="AP262" s="3">
        <f t="shared" si="422"/>
        <v>0</v>
      </c>
      <c r="AQ262" s="3">
        <f t="shared" si="423"/>
        <v>0</v>
      </c>
      <c r="AR262" s="3">
        <f t="shared" si="424"/>
        <v>0</v>
      </c>
      <c r="AS262" s="3">
        <f t="shared" si="425"/>
        <v>0</v>
      </c>
      <c r="AT262" s="3">
        <f t="shared" si="426"/>
        <v>0</v>
      </c>
      <c r="AU262" s="3">
        <f t="shared" si="427"/>
        <v>0</v>
      </c>
      <c r="AV262" s="3">
        <f t="shared" si="428"/>
        <v>0</v>
      </c>
      <c r="AW262" s="3">
        <f t="shared" si="429"/>
        <v>0</v>
      </c>
      <c r="AX262" s="3">
        <f t="shared" si="430"/>
        <v>0</v>
      </c>
      <c r="AY262" s="3">
        <f t="shared" si="431"/>
        <v>0</v>
      </c>
      <c r="AZ262" s="3">
        <f t="shared" si="432"/>
        <v>0</v>
      </c>
      <c r="BA262" s="3">
        <f t="shared" si="433"/>
        <v>0</v>
      </c>
    </row>
    <row r="263" spans="1:53">
      <c r="A263" s="3" t="str">
        <f t="shared" si="388"/>
        <v>Paiute Golf Resort - Snow Mountain</v>
      </c>
      <c r="B263" s="3">
        <v>9</v>
      </c>
      <c r="C263" s="3">
        <f t="shared" si="441"/>
        <v>380</v>
      </c>
      <c r="D263" s="3">
        <f t="shared" si="445"/>
        <v>4</v>
      </c>
      <c r="E263" s="3">
        <f t="shared" si="445"/>
        <v>7</v>
      </c>
      <c r="F263" s="3">
        <f t="shared" si="445"/>
        <v>5</v>
      </c>
      <c r="G263" s="3">
        <f t="shared" si="445"/>
        <v>4</v>
      </c>
      <c r="H263" s="3">
        <f t="shared" si="445"/>
        <v>6</v>
      </c>
      <c r="I263" s="3">
        <f t="shared" si="445"/>
        <v>5</v>
      </c>
      <c r="J263" s="3">
        <f t="shared" si="390"/>
        <v>0</v>
      </c>
      <c r="K263" s="3">
        <f t="shared" si="391"/>
        <v>0</v>
      </c>
      <c r="L263" s="3">
        <f t="shared" si="392"/>
        <v>0</v>
      </c>
      <c r="M263" s="3">
        <f t="shared" si="435"/>
        <v>0</v>
      </c>
      <c r="N263" s="3">
        <f t="shared" si="436"/>
        <v>0</v>
      </c>
      <c r="O263" s="3">
        <f t="shared" si="437"/>
        <v>0</v>
      </c>
      <c r="P263" s="3">
        <f t="shared" si="438"/>
        <v>0</v>
      </c>
      <c r="Q263" s="3">
        <f t="shared" si="397"/>
        <v>0</v>
      </c>
      <c r="R263" s="3">
        <f t="shared" si="398"/>
        <v>1</v>
      </c>
      <c r="S263" s="3">
        <f t="shared" si="399"/>
        <v>1</v>
      </c>
      <c r="T263" s="3">
        <f t="shared" si="400"/>
        <v>0</v>
      </c>
      <c r="U263" s="3">
        <f t="shared" si="401"/>
        <v>0</v>
      </c>
      <c r="V263" s="3">
        <f t="shared" si="442"/>
        <v>0</v>
      </c>
      <c r="W263" s="3">
        <f t="shared" si="403"/>
        <v>0</v>
      </c>
      <c r="X263" s="3">
        <f t="shared" si="404"/>
        <v>0</v>
      </c>
      <c r="Y263" s="3">
        <f t="shared" si="405"/>
        <v>0</v>
      </c>
      <c r="Z263" s="3">
        <f t="shared" si="406"/>
        <v>0</v>
      </c>
      <c r="AA263" s="3">
        <f t="shared" si="407"/>
        <v>1</v>
      </c>
      <c r="AB263" s="3">
        <f t="shared" si="408"/>
        <v>1</v>
      </c>
      <c r="AC263" s="3">
        <f t="shared" si="409"/>
        <v>2</v>
      </c>
      <c r="AD263" s="3">
        <f t="shared" si="410"/>
        <v>1</v>
      </c>
      <c r="AE263" s="3">
        <f t="shared" si="411"/>
        <v>380</v>
      </c>
      <c r="AF263" s="3">
        <f t="shared" si="412"/>
        <v>4</v>
      </c>
      <c r="AG263" s="3">
        <f t="shared" si="413"/>
        <v>5</v>
      </c>
      <c r="AH263" s="3">
        <f t="shared" si="414"/>
        <v>4</v>
      </c>
      <c r="AI263" s="3">
        <f t="shared" si="415"/>
        <v>6</v>
      </c>
      <c r="AJ263" s="3">
        <f t="shared" si="416"/>
        <v>5</v>
      </c>
      <c r="AK263" s="3">
        <f t="shared" si="417"/>
        <v>1</v>
      </c>
      <c r="AL263" s="3">
        <f t="shared" si="418"/>
        <v>0</v>
      </c>
      <c r="AM263" s="3">
        <f t="shared" si="419"/>
        <v>1</v>
      </c>
      <c r="AN263" s="3">
        <f t="shared" si="420"/>
        <v>0</v>
      </c>
      <c r="AO263" s="3">
        <f t="shared" si="421"/>
        <v>0</v>
      </c>
      <c r="AP263" s="3">
        <f t="shared" si="422"/>
        <v>0</v>
      </c>
      <c r="AQ263" s="3">
        <f t="shared" si="423"/>
        <v>0</v>
      </c>
      <c r="AR263" s="3">
        <f t="shared" si="424"/>
        <v>0</v>
      </c>
      <c r="AS263" s="3">
        <f t="shared" si="425"/>
        <v>0</v>
      </c>
      <c r="AT263" s="3">
        <f t="shared" si="426"/>
        <v>0</v>
      </c>
      <c r="AU263" s="3">
        <f t="shared" si="427"/>
        <v>0</v>
      </c>
      <c r="AV263" s="3">
        <f t="shared" si="428"/>
        <v>0</v>
      </c>
      <c r="AW263" s="3">
        <f t="shared" si="429"/>
        <v>0</v>
      </c>
      <c r="AX263" s="3">
        <f t="shared" si="430"/>
        <v>0</v>
      </c>
      <c r="AY263" s="3">
        <f t="shared" si="431"/>
        <v>0</v>
      </c>
      <c r="AZ263" s="3">
        <f t="shared" si="432"/>
        <v>0</v>
      </c>
      <c r="BA263" s="3">
        <f t="shared" si="433"/>
        <v>0</v>
      </c>
    </row>
    <row r="264" spans="1:53">
      <c r="A264" s="3" t="str">
        <f t="shared" si="388"/>
        <v>Paiute Golf Resort - Snow Mountain</v>
      </c>
      <c r="B264" s="3">
        <v>10</v>
      </c>
      <c r="C264" s="3">
        <f t="shared" si="441"/>
        <v>343</v>
      </c>
      <c r="D264" s="3">
        <f t="shared" si="445"/>
        <v>4</v>
      </c>
      <c r="E264" s="3">
        <f t="shared" si="445"/>
        <v>8</v>
      </c>
      <c r="F264" s="3">
        <f t="shared" si="445"/>
        <v>5</v>
      </c>
      <c r="G264" s="3">
        <f t="shared" si="445"/>
        <v>5</v>
      </c>
      <c r="H264" s="3">
        <f t="shared" si="445"/>
        <v>5</v>
      </c>
      <c r="I264" s="3">
        <f t="shared" si="445"/>
        <v>4</v>
      </c>
      <c r="J264" s="3">
        <f t="shared" si="390"/>
        <v>0</v>
      </c>
      <c r="K264" s="3">
        <f t="shared" si="391"/>
        <v>0</v>
      </c>
      <c r="L264" s="3">
        <f t="shared" si="392"/>
        <v>0</v>
      </c>
      <c r="M264" s="3">
        <f t="shared" si="435"/>
        <v>0</v>
      </c>
      <c r="N264" s="3">
        <f t="shared" si="436"/>
        <v>0</v>
      </c>
      <c r="O264" s="3">
        <f t="shared" si="437"/>
        <v>0</v>
      </c>
      <c r="P264" s="3">
        <f t="shared" si="438"/>
        <v>0</v>
      </c>
      <c r="Q264" s="3">
        <f t="shared" si="397"/>
        <v>0</v>
      </c>
      <c r="R264" s="3">
        <f t="shared" si="398"/>
        <v>1</v>
      </c>
      <c r="S264" s="3">
        <f t="shared" si="399"/>
        <v>1</v>
      </c>
      <c r="T264" s="3">
        <f t="shared" si="400"/>
        <v>0</v>
      </c>
      <c r="U264" s="3">
        <f t="shared" si="401"/>
        <v>0</v>
      </c>
      <c r="V264" s="3">
        <f t="shared" si="442"/>
        <v>0</v>
      </c>
      <c r="W264" s="3">
        <f t="shared" si="403"/>
        <v>0</v>
      </c>
      <c r="X264" s="3">
        <f t="shared" si="404"/>
        <v>0</v>
      </c>
      <c r="Y264" s="3">
        <f t="shared" si="405"/>
        <v>0</v>
      </c>
      <c r="Z264" s="3">
        <f t="shared" si="406"/>
        <v>0</v>
      </c>
      <c r="AA264" s="3">
        <f t="shared" si="407"/>
        <v>1</v>
      </c>
      <c r="AB264" s="3">
        <f t="shared" si="408"/>
        <v>1</v>
      </c>
      <c r="AC264" s="3">
        <f t="shared" si="409"/>
        <v>2</v>
      </c>
      <c r="AD264" s="3">
        <f t="shared" si="410"/>
        <v>1</v>
      </c>
      <c r="AE264" s="3">
        <f t="shared" si="411"/>
        <v>343</v>
      </c>
      <c r="AF264" s="3">
        <f t="shared" si="412"/>
        <v>4</v>
      </c>
      <c r="AG264" s="3">
        <f t="shared" si="413"/>
        <v>5</v>
      </c>
      <c r="AH264" s="3">
        <f t="shared" si="414"/>
        <v>5</v>
      </c>
      <c r="AI264" s="3">
        <f t="shared" si="415"/>
        <v>5</v>
      </c>
      <c r="AJ264" s="3">
        <f t="shared" si="416"/>
        <v>4</v>
      </c>
      <c r="AK264" s="3">
        <f t="shared" si="417"/>
        <v>1</v>
      </c>
      <c r="AL264" s="3">
        <f t="shared" si="418"/>
        <v>0</v>
      </c>
      <c r="AM264" s="3">
        <f t="shared" si="419"/>
        <v>1</v>
      </c>
      <c r="AN264" s="3">
        <f t="shared" si="420"/>
        <v>0</v>
      </c>
      <c r="AO264" s="3">
        <f t="shared" si="421"/>
        <v>0</v>
      </c>
      <c r="AP264" s="3">
        <f t="shared" si="422"/>
        <v>0</v>
      </c>
      <c r="AQ264" s="3">
        <f t="shared" si="423"/>
        <v>0</v>
      </c>
      <c r="AR264" s="3">
        <f t="shared" si="424"/>
        <v>0</v>
      </c>
      <c r="AS264" s="3">
        <f t="shared" si="425"/>
        <v>0</v>
      </c>
      <c r="AT264" s="3">
        <f t="shared" si="426"/>
        <v>0</v>
      </c>
      <c r="AU264" s="3">
        <f t="shared" si="427"/>
        <v>0</v>
      </c>
      <c r="AV264" s="3">
        <f t="shared" si="428"/>
        <v>0</v>
      </c>
      <c r="AW264" s="3">
        <f t="shared" si="429"/>
        <v>0</v>
      </c>
      <c r="AX264" s="3">
        <f t="shared" si="430"/>
        <v>0</v>
      </c>
      <c r="AY264" s="3">
        <f t="shared" si="431"/>
        <v>0</v>
      </c>
      <c r="AZ264" s="3">
        <f t="shared" si="432"/>
        <v>0</v>
      </c>
      <c r="BA264" s="3">
        <f t="shared" si="433"/>
        <v>0</v>
      </c>
    </row>
    <row r="265" spans="1:53">
      <c r="A265" s="3" t="str">
        <f t="shared" si="388"/>
        <v>Paiute Golf Resort - Snow Mountain</v>
      </c>
      <c r="B265" s="3">
        <v>11</v>
      </c>
      <c r="C265" s="3">
        <f t="shared" ref="C265:C290" si="446">C66</f>
        <v>496</v>
      </c>
      <c r="D265" s="3">
        <f t="shared" si="445"/>
        <v>5</v>
      </c>
      <c r="E265" s="3">
        <f t="shared" si="445"/>
        <v>4</v>
      </c>
      <c r="F265" s="3">
        <f t="shared" si="445"/>
        <v>5</v>
      </c>
      <c r="G265" s="3">
        <f t="shared" si="445"/>
        <v>5</v>
      </c>
      <c r="H265" s="3">
        <f t="shared" si="445"/>
        <v>6</v>
      </c>
      <c r="I265" s="3">
        <f t="shared" si="445"/>
        <v>6</v>
      </c>
      <c r="J265" s="3">
        <f t="shared" si="390"/>
        <v>0</v>
      </c>
      <c r="K265" s="3">
        <f t="shared" si="391"/>
        <v>0</v>
      </c>
      <c r="L265" s="3">
        <f t="shared" si="392"/>
        <v>0</v>
      </c>
      <c r="M265" s="3">
        <f t="shared" si="435"/>
        <v>0</v>
      </c>
      <c r="N265" s="3">
        <f t="shared" si="436"/>
        <v>0</v>
      </c>
      <c r="O265" s="3">
        <f t="shared" si="437"/>
        <v>0</v>
      </c>
      <c r="P265" s="3">
        <f t="shared" si="438"/>
        <v>0</v>
      </c>
      <c r="Q265" s="3">
        <f t="shared" si="397"/>
        <v>0</v>
      </c>
      <c r="R265" s="3">
        <f t="shared" si="398"/>
        <v>1</v>
      </c>
      <c r="S265" s="3">
        <f t="shared" si="399"/>
        <v>1</v>
      </c>
      <c r="T265" s="3">
        <f t="shared" si="400"/>
        <v>0</v>
      </c>
      <c r="U265" s="3">
        <f t="shared" si="401"/>
        <v>0</v>
      </c>
      <c r="V265" s="3">
        <f t="shared" ref="V265:V292" si="447">IF($T265=1,D265,0)</f>
        <v>0</v>
      </c>
      <c r="W265" s="3">
        <f t="shared" si="403"/>
        <v>0</v>
      </c>
      <c r="X265" s="3">
        <f t="shared" si="404"/>
        <v>0</v>
      </c>
      <c r="Y265" s="3">
        <f t="shared" si="405"/>
        <v>0</v>
      </c>
      <c r="Z265" s="3">
        <f t="shared" si="406"/>
        <v>0</v>
      </c>
      <c r="AA265" s="3">
        <f t="shared" si="407"/>
        <v>0</v>
      </c>
      <c r="AB265" s="3">
        <f t="shared" si="408"/>
        <v>1</v>
      </c>
      <c r="AC265" s="3">
        <f t="shared" si="409"/>
        <v>1</v>
      </c>
      <c r="AD265" s="3">
        <f t="shared" si="410"/>
        <v>0</v>
      </c>
      <c r="AE265" s="3">
        <f t="shared" si="411"/>
        <v>0</v>
      </c>
      <c r="AF265" s="3">
        <f t="shared" si="412"/>
        <v>0</v>
      </c>
      <c r="AG265" s="3">
        <f t="shared" si="413"/>
        <v>0</v>
      </c>
      <c r="AH265" s="3">
        <f t="shared" si="414"/>
        <v>0</v>
      </c>
      <c r="AI265" s="3">
        <f t="shared" si="415"/>
        <v>0</v>
      </c>
      <c r="AJ265" s="3">
        <f t="shared" si="416"/>
        <v>0</v>
      </c>
      <c r="AK265" s="3">
        <f t="shared" si="417"/>
        <v>1</v>
      </c>
      <c r="AL265" s="3">
        <f t="shared" si="418"/>
        <v>1</v>
      </c>
      <c r="AM265" s="3">
        <f t="shared" si="419"/>
        <v>2</v>
      </c>
      <c r="AN265" s="3">
        <f t="shared" si="420"/>
        <v>1</v>
      </c>
      <c r="AO265" s="3">
        <f t="shared" si="421"/>
        <v>496</v>
      </c>
      <c r="AP265" s="3">
        <f t="shared" si="422"/>
        <v>5</v>
      </c>
      <c r="AQ265" s="3">
        <f t="shared" si="423"/>
        <v>5</v>
      </c>
      <c r="AR265" s="3">
        <f t="shared" si="424"/>
        <v>5</v>
      </c>
      <c r="AS265" s="3">
        <f t="shared" si="425"/>
        <v>6</v>
      </c>
      <c r="AT265" s="3">
        <f t="shared" si="426"/>
        <v>6</v>
      </c>
      <c r="AU265" s="3">
        <f t="shared" si="427"/>
        <v>0</v>
      </c>
      <c r="AV265" s="3">
        <f t="shared" si="428"/>
        <v>0</v>
      </c>
      <c r="AW265" s="3">
        <f t="shared" si="429"/>
        <v>0</v>
      </c>
      <c r="AX265" s="3">
        <f t="shared" si="430"/>
        <v>0</v>
      </c>
      <c r="AY265" s="3">
        <f t="shared" si="431"/>
        <v>0</v>
      </c>
      <c r="AZ265" s="3">
        <f t="shared" si="432"/>
        <v>0</v>
      </c>
      <c r="BA265" s="3">
        <f t="shared" si="433"/>
        <v>0</v>
      </c>
    </row>
    <row r="266" spans="1:53">
      <c r="A266" s="3" t="str">
        <f t="shared" ref="A266:A290" si="448">A67</f>
        <v>Paiute Golf Resort - Snow Mountain</v>
      </c>
      <c r="B266" s="3">
        <v>12</v>
      </c>
      <c r="C266" s="3">
        <f t="shared" si="446"/>
        <v>360</v>
      </c>
      <c r="D266" s="3">
        <f t="shared" si="445"/>
        <v>4</v>
      </c>
      <c r="E266" s="3">
        <f t="shared" si="445"/>
        <v>12</v>
      </c>
      <c r="F266" s="3">
        <f t="shared" si="445"/>
        <v>5</v>
      </c>
      <c r="G266" s="3">
        <f t="shared" si="445"/>
        <v>5</v>
      </c>
      <c r="H266" s="3">
        <f t="shared" si="445"/>
        <v>4</v>
      </c>
      <c r="I266" s="3">
        <f t="shared" si="445"/>
        <v>4</v>
      </c>
      <c r="J266" s="3">
        <f t="shared" ref="J266:J311" si="449">IF(C266&lt;201,1,0)</f>
        <v>0</v>
      </c>
      <c r="K266" s="3">
        <f t="shared" ref="K266:K293" si="450">IF($J266=1,C266,0)</f>
        <v>0</v>
      </c>
      <c r="L266" s="3">
        <f t="shared" ref="L266:L293" si="451">IF($J266=1,D266,0)</f>
        <v>0</v>
      </c>
      <c r="M266" s="3">
        <f t="shared" si="435"/>
        <v>0</v>
      </c>
      <c r="N266" s="3">
        <f t="shared" si="436"/>
        <v>0</v>
      </c>
      <c r="O266" s="3">
        <f t="shared" si="437"/>
        <v>0</v>
      </c>
      <c r="P266" s="3">
        <f t="shared" si="438"/>
        <v>0</v>
      </c>
      <c r="Q266" s="3">
        <f t="shared" ref="Q266:Q311" si="452">IF(C266&lt;301,1,0)</f>
        <v>0</v>
      </c>
      <c r="R266" s="3">
        <f t="shared" ref="R266:R293" si="453">IF(C266&gt;200,1,0)</f>
        <v>1</v>
      </c>
      <c r="S266" s="3">
        <f t="shared" ref="S266:S293" si="454">SUM(Q266:R266)</f>
        <v>1</v>
      </c>
      <c r="T266" s="3">
        <f t="shared" ref="T266:T293" si="455">IF(S266=2,1,0)</f>
        <v>0</v>
      </c>
      <c r="U266" s="3">
        <f t="shared" ref="U266:U293" si="456">IF($T266=1,C266,0)</f>
        <v>0</v>
      </c>
      <c r="V266" s="3">
        <f t="shared" si="447"/>
        <v>0</v>
      </c>
      <c r="W266" s="3">
        <f t="shared" ref="W266:W293" si="457">IF($T266=1,F266,0)</f>
        <v>0</v>
      </c>
      <c r="X266" s="3">
        <f t="shared" ref="X266:X293" si="458">IF($T266=1,G266,0)</f>
        <v>0</v>
      </c>
      <c r="Y266" s="3">
        <f t="shared" ref="Y266:Y293" si="459">IF($T266=1,H266,0)</f>
        <v>0</v>
      </c>
      <c r="Z266" s="3">
        <f t="shared" ref="Z266:Z293" si="460">IF($T266=1,I266,0)</f>
        <v>0</v>
      </c>
      <c r="AA266" s="3">
        <f t="shared" ref="AA266:AA311" si="461">IF(C266&lt;401,1,0)</f>
        <v>1</v>
      </c>
      <c r="AB266" s="3">
        <f t="shared" ref="AB266:AB293" si="462">IF(C266&gt;300,1,0)</f>
        <v>1</v>
      </c>
      <c r="AC266" s="3">
        <f t="shared" ref="AC266:AC293" si="463">SUM(AA266:AB266)</f>
        <v>2</v>
      </c>
      <c r="AD266" s="3">
        <f t="shared" ref="AD266:AD293" si="464">IF(AC266=2,1,0)</f>
        <v>1</v>
      </c>
      <c r="AE266" s="3">
        <f t="shared" ref="AE266:AE293" si="465">IF($AD266=1,C266,0)</f>
        <v>360</v>
      </c>
      <c r="AF266" s="3">
        <f t="shared" ref="AF266:AF293" si="466">IF($AD266=1,D266,0)</f>
        <v>4</v>
      </c>
      <c r="AG266" s="3">
        <f t="shared" ref="AG266:AG293" si="467">IF($AD266=1,F266,0)</f>
        <v>5</v>
      </c>
      <c r="AH266" s="3">
        <f t="shared" ref="AH266:AH293" si="468">IF($AD266=1,G266,0)</f>
        <v>5</v>
      </c>
      <c r="AI266" s="3">
        <f t="shared" ref="AI266:AI293" si="469">IF($AD266=1,H266,0)</f>
        <v>4</v>
      </c>
      <c r="AJ266" s="3">
        <f t="shared" ref="AJ266:AJ293" si="470">IF($AD266=1,I266,0)</f>
        <v>4</v>
      </c>
      <c r="AK266" s="3">
        <f t="shared" ref="AK266:AK293" si="471">IF(C266&lt;501,1,0)</f>
        <v>1</v>
      </c>
      <c r="AL266" s="3">
        <f t="shared" ref="AL266:AL308" si="472">IF(C266&gt;400,1,0)</f>
        <v>0</v>
      </c>
      <c r="AM266" s="3">
        <f t="shared" ref="AM266:AM293" si="473">SUM(AK266:AL266)</f>
        <v>1</v>
      </c>
      <c r="AN266" s="3">
        <f t="shared" ref="AN266:AN293" si="474">IF(AM266=2,1,0)</f>
        <v>0</v>
      </c>
      <c r="AO266" s="3">
        <f t="shared" ref="AO266:AO293" si="475">IF($AN266=1,C266,0)</f>
        <v>0</v>
      </c>
      <c r="AP266" s="3">
        <f t="shared" ref="AP266:AP293" si="476">IF($AN266=1,D266,0)</f>
        <v>0</v>
      </c>
      <c r="AQ266" s="3">
        <f t="shared" ref="AQ266:AQ293" si="477">IF($AN266=1,F266,0)</f>
        <v>0</v>
      </c>
      <c r="AR266" s="3">
        <f t="shared" ref="AR266:AR293" si="478">IF($AN266=1,G266,0)</f>
        <v>0</v>
      </c>
      <c r="AS266" s="3">
        <f t="shared" ref="AS266:AS293" si="479">IF($AN266=1,H266,0)</f>
        <v>0</v>
      </c>
      <c r="AT266" s="3">
        <f t="shared" ref="AT266:AT293" si="480">IF($AN266=1,I266,0)</f>
        <v>0</v>
      </c>
      <c r="AU266" s="3">
        <f t="shared" ref="AU266:AU293" si="481">IF(C266&gt;500,1,0)</f>
        <v>0</v>
      </c>
      <c r="AV266" s="3">
        <f t="shared" ref="AV266:AV293" si="482">IF($AU266=1,C266,0)</f>
        <v>0</v>
      </c>
      <c r="AW266" s="3">
        <f t="shared" ref="AW266:AW293" si="483">IF($AU266=1,D266,0)</f>
        <v>0</v>
      </c>
      <c r="AX266" s="3">
        <f t="shared" ref="AX266:AX293" si="484">IF($AU266=1,F266,0)</f>
        <v>0</v>
      </c>
      <c r="AY266" s="3">
        <f t="shared" ref="AY266:AY293" si="485">IF($AU266=1,G266,0)</f>
        <v>0</v>
      </c>
      <c r="AZ266" s="3">
        <f t="shared" ref="AZ266:AZ293" si="486">IF($AU266=1,H266,0)</f>
        <v>0</v>
      </c>
      <c r="BA266" s="3">
        <f t="shared" ref="BA266:BA293" si="487">IF($AU266=1,I266,0)</f>
        <v>0</v>
      </c>
    </row>
    <row r="267" spans="1:53">
      <c r="A267" s="3" t="str">
        <f t="shared" si="448"/>
        <v>Paiute Golf Resort - Snow Mountain</v>
      </c>
      <c r="B267" s="3">
        <v>13</v>
      </c>
      <c r="C267" s="3">
        <f t="shared" si="446"/>
        <v>298</v>
      </c>
      <c r="D267" s="3">
        <f t="shared" si="445"/>
        <v>4</v>
      </c>
      <c r="E267" s="3">
        <f t="shared" si="445"/>
        <v>16</v>
      </c>
      <c r="F267" s="3">
        <f t="shared" si="445"/>
        <v>5</v>
      </c>
      <c r="G267" s="3">
        <f t="shared" si="445"/>
        <v>7</v>
      </c>
      <c r="H267" s="3">
        <f t="shared" si="445"/>
        <v>5</v>
      </c>
      <c r="I267" s="3">
        <f t="shared" si="445"/>
        <v>4</v>
      </c>
      <c r="J267" s="3">
        <f t="shared" si="449"/>
        <v>0</v>
      </c>
      <c r="K267" s="3">
        <f t="shared" si="450"/>
        <v>0</v>
      </c>
      <c r="L267" s="3">
        <f t="shared" si="451"/>
        <v>0</v>
      </c>
      <c r="M267" s="3">
        <f t="shared" si="435"/>
        <v>0</v>
      </c>
      <c r="N267" s="3">
        <f t="shared" si="436"/>
        <v>0</v>
      </c>
      <c r="O267" s="3">
        <f t="shared" si="437"/>
        <v>0</v>
      </c>
      <c r="P267" s="3">
        <f t="shared" si="438"/>
        <v>0</v>
      </c>
      <c r="Q267" s="3">
        <f t="shared" si="452"/>
        <v>1</v>
      </c>
      <c r="R267" s="3">
        <f t="shared" si="453"/>
        <v>1</v>
      </c>
      <c r="S267" s="3">
        <f t="shared" si="454"/>
        <v>2</v>
      </c>
      <c r="T267" s="3">
        <f t="shared" si="455"/>
        <v>1</v>
      </c>
      <c r="U267" s="3">
        <f t="shared" si="456"/>
        <v>298</v>
      </c>
      <c r="V267" s="3">
        <f t="shared" si="447"/>
        <v>4</v>
      </c>
      <c r="W267" s="3">
        <f t="shared" si="457"/>
        <v>5</v>
      </c>
      <c r="X267" s="3">
        <f t="shared" si="458"/>
        <v>7</v>
      </c>
      <c r="Y267" s="3">
        <f t="shared" si="459"/>
        <v>5</v>
      </c>
      <c r="Z267" s="3">
        <f t="shared" si="460"/>
        <v>4</v>
      </c>
      <c r="AA267" s="3">
        <f t="shared" si="461"/>
        <v>1</v>
      </c>
      <c r="AB267" s="3">
        <f t="shared" si="462"/>
        <v>0</v>
      </c>
      <c r="AC267" s="3">
        <f t="shared" si="463"/>
        <v>1</v>
      </c>
      <c r="AD267" s="3">
        <f t="shared" si="464"/>
        <v>0</v>
      </c>
      <c r="AE267" s="3">
        <f t="shared" si="465"/>
        <v>0</v>
      </c>
      <c r="AF267" s="3">
        <f t="shared" si="466"/>
        <v>0</v>
      </c>
      <c r="AG267" s="3">
        <f t="shared" si="467"/>
        <v>0</v>
      </c>
      <c r="AH267" s="3">
        <f t="shared" si="468"/>
        <v>0</v>
      </c>
      <c r="AI267" s="3">
        <f t="shared" si="469"/>
        <v>0</v>
      </c>
      <c r="AJ267" s="3">
        <f t="shared" si="470"/>
        <v>0</v>
      </c>
      <c r="AK267" s="3">
        <f t="shared" si="471"/>
        <v>1</v>
      </c>
      <c r="AL267" s="3">
        <f t="shared" si="472"/>
        <v>0</v>
      </c>
      <c r="AM267" s="3">
        <f t="shared" si="473"/>
        <v>1</v>
      </c>
      <c r="AN267" s="3">
        <f t="shared" si="474"/>
        <v>0</v>
      </c>
      <c r="AO267" s="3">
        <f t="shared" si="475"/>
        <v>0</v>
      </c>
      <c r="AP267" s="3">
        <f t="shared" si="476"/>
        <v>0</v>
      </c>
      <c r="AQ267" s="3">
        <f t="shared" si="477"/>
        <v>0</v>
      </c>
      <c r="AR267" s="3">
        <f t="shared" si="478"/>
        <v>0</v>
      </c>
      <c r="AS267" s="3">
        <f t="shared" si="479"/>
        <v>0</v>
      </c>
      <c r="AT267" s="3">
        <f t="shared" si="480"/>
        <v>0</v>
      </c>
      <c r="AU267" s="3">
        <f t="shared" si="481"/>
        <v>0</v>
      </c>
      <c r="AV267" s="3">
        <f t="shared" si="482"/>
        <v>0</v>
      </c>
      <c r="AW267" s="3">
        <f t="shared" si="483"/>
        <v>0</v>
      </c>
      <c r="AX267" s="3">
        <f t="shared" si="484"/>
        <v>0</v>
      </c>
      <c r="AY267" s="3">
        <f t="shared" si="485"/>
        <v>0</v>
      </c>
      <c r="AZ267" s="3">
        <f t="shared" si="486"/>
        <v>0</v>
      </c>
      <c r="BA267" s="3">
        <f t="shared" si="487"/>
        <v>0</v>
      </c>
    </row>
    <row r="268" spans="1:53">
      <c r="A268" s="3" t="str">
        <f t="shared" si="448"/>
        <v>Paiute Golf Resort - Snow Mountain</v>
      </c>
      <c r="B268" s="3">
        <v>14</v>
      </c>
      <c r="C268" s="3">
        <f t="shared" si="446"/>
        <v>145</v>
      </c>
      <c r="D268" s="3">
        <f t="shared" si="445"/>
        <v>3</v>
      </c>
      <c r="E268" s="3">
        <f t="shared" si="445"/>
        <v>18</v>
      </c>
      <c r="F268" s="3">
        <f t="shared" si="445"/>
        <v>2</v>
      </c>
      <c r="G268" s="3">
        <f t="shared" si="445"/>
        <v>5</v>
      </c>
      <c r="H268" s="3">
        <f t="shared" si="445"/>
        <v>3</v>
      </c>
      <c r="I268" s="3">
        <f t="shared" si="445"/>
        <v>4</v>
      </c>
      <c r="J268" s="3">
        <f t="shared" si="449"/>
        <v>1</v>
      </c>
      <c r="K268" s="3">
        <f t="shared" si="450"/>
        <v>145</v>
      </c>
      <c r="L268" s="3">
        <f t="shared" si="451"/>
        <v>3</v>
      </c>
      <c r="M268" s="3">
        <f t="shared" si="435"/>
        <v>2</v>
      </c>
      <c r="N268" s="3">
        <f t="shared" si="436"/>
        <v>5</v>
      </c>
      <c r="O268" s="3">
        <f t="shared" si="437"/>
        <v>3</v>
      </c>
      <c r="P268" s="3">
        <f t="shared" si="438"/>
        <v>4</v>
      </c>
      <c r="Q268" s="3">
        <f t="shared" si="452"/>
        <v>1</v>
      </c>
      <c r="R268" s="3">
        <f t="shared" si="453"/>
        <v>0</v>
      </c>
      <c r="S268" s="3">
        <f t="shared" si="454"/>
        <v>1</v>
      </c>
      <c r="T268" s="3">
        <f t="shared" si="455"/>
        <v>0</v>
      </c>
      <c r="U268" s="3">
        <f t="shared" si="456"/>
        <v>0</v>
      </c>
      <c r="V268" s="3">
        <f t="shared" si="447"/>
        <v>0</v>
      </c>
      <c r="W268" s="3">
        <f t="shared" si="457"/>
        <v>0</v>
      </c>
      <c r="X268" s="3">
        <f t="shared" si="458"/>
        <v>0</v>
      </c>
      <c r="Y268" s="3">
        <f t="shared" si="459"/>
        <v>0</v>
      </c>
      <c r="Z268" s="3">
        <f t="shared" si="460"/>
        <v>0</v>
      </c>
      <c r="AA268" s="3">
        <f t="shared" si="461"/>
        <v>1</v>
      </c>
      <c r="AB268" s="3">
        <f t="shared" si="462"/>
        <v>0</v>
      </c>
      <c r="AC268" s="3">
        <f t="shared" si="463"/>
        <v>1</v>
      </c>
      <c r="AD268" s="3">
        <f t="shared" si="464"/>
        <v>0</v>
      </c>
      <c r="AE268" s="3">
        <f t="shared" si="465"/>
        <v>0</v>
      </c>
      <c r="AF268" s="3">
        <f t="shared" si="466"/>
        <v>0</v>
      </c>
      <c r="AG268" s="3">
        <f t="shared" si="467"/>
        <v>0</v>
      </c>
      <c r="AH268" s="3">
        <f t="shared" si="468"/>
        <v>0</v>
      </c>
      <c r="AI268" s="3">
        <f t="shared" si="469"/>
        <v>0</v>
      </c>
      <c r="AJ268" s="3">
        <f t="shared" si="470"/>
        <v>0</v>
      </c>
      <c r="AK268" s="3">
        <f t="shared" si="471"/>
        <v>1</v>
      </c>
      <c r="AL268" s="3">
        <f t="shared" si="472"/>
        <v>0</v>
      </c>
      <c r="AM268" s="3">
        <f t="shared" si="473"/>
        <v>1</v>
      </c>
      <c r="AN268" s="3">
        <f t="shared" si="474"/>
        <v>0</v>
      </c>
      <c r="AO268" s="3">
        <f t="shared" si="475"/>
        <v>0</v>
      </c>
      <c r="AP268" s="3">
        <f t="shared" si="476"/>
        <v>0</v>
      </c>
      <c r="AQ268" s="3">
        <f t="shared" si="477"/>
        <v>0</v>
      </c>
      <c r="AR268" s="3">
        <f t="shared" si="478"/>
        <v>0</v>
      </c>
      <c r="AS268" s="3">
        <f t="shared" si="479"/>
        <v>0</v>
      </c>
      <c r="AT268" s="3">
        <f t="shared" si="480"/>
        <v>0</v>
      </c>
      <c r="AU268" s="3">
        <f t="shared" si="481"/>
        <v>0</v>
      </c>
      <c r="AV268" s="3">
        <f t="shared" si="482"/>
        <v>0</v>
      </c>
      <c r="AW268" s="3">
        <f t="shared" si="483"/>
        <v>0</v>
      </c>
      <c r="AX268" s="3">
        <f t="shared" si="484"/>
        <v>0</v>
      </c>
      <c r="AY268" s="3">
        <f t="shared" si="485"/>
        <v>0</v>
      </c>
      <c r="AZ268" s="3">
        <f t="shared" si="486"/>
        <v>0</v>
      </c>
      <c r="BA268" s="3">
        <f t="shared" si="487"/>
        <v>0</v>
      </c>
    </row>
    <row r="269" spans="1:53">
      <c r="A269" s="3" t="str">
        <f t="shared" si="448"/>
        <v>Paiute Golf Resort - Snow Mountain</v>
      </c>
      <c r="B269" s="3">
        <v>15</v>
      </c>
      <c r="C269" s="3">
        <f t="shared" si="446"/>
        <v>396</v>
      </c>
      <c r="D269" s="3">
        <f t="shared" si="445"/>
        <v>4</v>
      </c>
      <c r="E269" s="3">
        <f t="shared" si="445"/>
        <v>6</v>
      </c>
      <c r="F269" s="3">
        <f t="shared" si="445"/>
        <v>5</v>
      </c>
      <c r="G269" s="3">
        <f t="shared" si="445"/>
        <v>5</v>
      </c>
      <c r="H269" s="3">
        <f t="shared" si="445"/>
        <v>6</v>
      </c>
      <c r="I269" s="3">
        <f t="shared" si="445"/>
        <v>5</v>
      </c>
      <c r="J269" s="3">
        <f t="shared" si="449"/>
        <v>0</v>
      </c>
      <c r="K269" s="3">
        <f t="shared" si="450"/>
        <v>0</v>
      </c>
      <c r="L269" s="3">
        <f t="shared" si="451"/>
        <v>0</v>
      </c>
      <c r="M269" s="3">
        <f t="shared" si="435"/>
        <v>0</v>
      </c>
      <c r="N269" s="3">
        <f t="shared" si="436"/>
        <v>0</v>
      </c>
      <c r="O269" s="3">
        <f t="shared" si="437"/>
        <v>0</v>
      </c>
      <c r="P269" s="3">
        <f t="shared" si="438"/>
        <v>0</v>
      </c>
      <c r="Q269" s="3">
        <f t="shared" si="452"/>
        <v>0</v>
      </c>
      <c r="R269" s="3">
        <f t="shared" si="453"/>
        <v>1</v>
      </c>
      <c r="S269" s="3">
        <f t="shared" si="454"/>
        <v>1</v>
      </c>
      <c r="T269" s="3">
        <f t="shared" si="455"/>
        <v>0</v>
      </c>
      <c r="U269" s="3">
        <f t="shared" si="456"/>
        <v>0</v>
      </c>
      <c r="V269" s="3">
        <f t="shared" si="447"/>
        <v>0</v>
      </c>
      <c r="W269" s="3">
        <f t="shared" si="457"/>
        <v>0</v>
      </c>
      <c r="X269" s="3">
        <f t="shared" si="458"/>
        <v>0</v>
      </c>
      <c r="Y269" s="3">
        <f t="shared" si="459"/>
        <v>0</v>
      </c>
      <c r="Z269" s="3">
        <f t="shared" si="460"/>
        <v>0</v>
      </c>
      <c r="AA269" s="3">
        <f t="shared" si="461"/>
        <v>1</v>
      </c>
      <c r="AB269" s="3">
        <f t="shared" si="462"/>
        <v>1</v>
      </c>
      <c r="AC269" s="3">
        <f t="shared" si="463"/>
        <v>2</v>
      </c>
      <c r="AD269" s="3">
        <f t="shared" si="464"/>
        <v>1</v>
      </c>
      <c r="AE269" s="3">
        <f t="shared" si="465"/>
        <v>396</v>
      </c>
      <c r="AF269" s="3">
        <f t="shared" si="466"/>
        <v>4</v>
      </c>
      <c r="AG269" s="3">
        <f t="shared" si="467"/>
        <v>5</v>
      </c>
      <c r="AH269" s="3">
        <f t="shared" si="468"/>
        <v>5</v>
      </c>
      <c r="AI269" s="3">
        <f t="shared" si="469"/>
        <v>6</v>
      </c>
      <c r="AJ269" s="3">
        <f t="shared" si="470"/>
        <v>5</v>
      </c>
      <c r="AK269" s="3">
        <f t="shared" si="471"/>
        <v>1</v>
      </c>
      <c r="AL269" s="3">
        <f t="shared" si="472"/>
        <v>0</v>
      </c>
      <c r="AM269" s="3">
        <f t="shared" si="473"/>
        <v>1</v>
      </c>
      <c r="AN269" s="3">
        <f t="shared" si="474"/>
        <v>0</v>
      </c>
      <c r="AO269" s="3">
        <f t="shared" si="475"/>
        <v>0</v>
      </c>
      <c r="AP269" s="3">
        <f t="shared" si="476"/>
        <v>0</v>
      </c>
      <c r="AQ269" s="3">
        <f t="shared" si="477"/>
        <v>0</v>
      </c>
      <c r="AR269" s="3">
        <f t="shared" si="478"/>
        <v>0</v>
      </c>
      <c r="AS269" s="3">
        <f t="shared" si="479"/>
        <v>0</v>
      </c>
      <c r="AT269" s="3">
        <f t="shared" si="480"/>
        <v>0</v>
      </c>
      <c r="AU269" s="3">
        <f t="shared" si="481"/>
        <v>0</v>
      </c>
      <c r="AV269" s="3">
        <f t="shared" si="482"/>
        <v>0</v>
      </c>
      <c r="AW269" s="3">
        <f t="shared" si="483"/>
        <v>0</v>
      </c>
      <c r="AX269" s="3">
        <f t="shared" si="484"/>
        <v>0</v>
      </c>
      <c r="AY269" s="3">
        <f t="shared" si="485"/>
        <v>0</v>
      </c>
      <c r="AZ269" s="3">
        <f t="shared" si="486"/>
        <v>0</v>
      </c>
      <c r="BA269" s="3">
        <f t="shared" si="487"/>
        <v>0</v>
      </c>
    </row>
    <row r="270" spans="1:53">
      <c r="A270" s="3" t="str">
        <f t="shared" si="448"/>
        <v>Paiute Golf Resort - Snow Mountain</v>
      </c>
      <c r="B270" s="3">
        <v>16</v>
      </c>
      <c r="C270" s="3">
        <f t="shared" si="446"/>
        <v>150</v>
      </c>
      <c r="D270" s="3">
        <f t="shared" si="445"/>
        <v>3</v>
      </c>
      <c r="E270" s="3">
        <f t="shared" si="445"/>
        <v>14</v>
      </c>
      <c r="F270" s="3">
        <f t="shared" si="445"/>
        <v>6</v>
      </c>
      <c r="G270" s="3">
        <f t="shared" si="445"/>
        <v>3</v>
      </c>
      <c r="H270" s="3">
        <f t="shared" si="445"/>
        <v>4</v>
      </c>
      <c r="I270" s="3">
        <f t="shared" si="445"/>
        <v>5</v>
      </c>
      <c r="J270" s="3">
        <f t="shared" si="449"/>
        <v>1</v>
      </c>
      <c r="K270" s="3">
        <f t="shared" si="450"/>
        <v>150</v>
      </c>
      <c r="L270" s="3">
        <f t="shared" si="451"/>
        <v>3</v>
      </c>
      <c r="M270" s="3">
        <f t="shared" si="435"/>
        <v>6</v>
      </c>
      <c r="N270" s="3">
        <f t="shared" si="436"/>
        <v>3</v>
      </c>
      <c r="O270" s="3">
        <f t="shared" si="437"/>
        <v>4</v>
      </c>
      <c r="P270" s="3">
        <f t="shared" si="438"/>
        <v>5</v>
      </c>
      <c r="Q270" s="3">
        <f t="shared" si="452"/>
        <v>1</v>
      </c>
      <c r="R270" s="3">
        <f t="shared" si="453"/>
        <v>0</v>
      </c>
      <c r="S270" s="3">
        <f t="shared" si="454"/>
        <v>1</v>
      </c>
      <c r="T270" s="3">
        <f t="shared" si="455"/>
        <v>0</v>
      </c>
      <c r="U270" s="3">
        <f t="shared" si="456"/>
        <v>0</v>
      </c>
      <c r="V270" s="3">
        <f t="shared" si="447"/>
        <v>0</v>
      </c>
      <c r="W270" s="3">
        <f t="shared" si="457"/>
        <v>0</v>
      </c>
      <c r="X270" s="3">
        <f t="shared" si="458"/>
        <v>0</v>
      </c>
      <c r="Y270" s="3">
        <f t="shared" si="459"/>
        <v>0</v>
      </c>
      <c r="Z270" s="3">
        <f t="shared" si="460"/>
        <v>0</v>
      </c>
      <c r="AA270" s="3">
        <f t="shared" si="461"/>
        <v>1</v>
      </c>
      <c r="AB270" s="3">
        <f t="shared" si="462"/>
        <v>0</v>
      </c>
      <c r="AC270" s="3">
        <f t="shared" si="463"/>
        <v>1</v>
      </c>
      <c r="AD270" s="3">
        <f t="shared" si="464"/>
        <v>0</v>
      </c>
      <c r="AE270" s="3">
        <f t="shared" si="465"/>
        <v>0</v>
      </c>
      <c r="AF270" s="3">
        <f t="shared" si="466"/>
        <v>0</v>
      </c>
      <c r="AG270" s="3">
        <f t="shared" si="467"/>
        <v>0</v>
      </c>
      <c r="AH270" s="3">
        <f t="shared" si="468"/>
        <v>0</v>
      </c>
      <c r="AI270" s="3">
        <f t="shared" si="469"/>
        <v>0</v>
      </c>
      <c r="AJ270" s="3">
        <f t="shared" si="470"/>
        <v>0</v>
      </c>
      <c r="AK270" s="3">
        <f t="shared" si="471"/>
        <v>1</v>
      </c>
      <c r="AL270" s="3">
        <f t="shared" si="472"/>
        <v>0</v>
      </c>
      <c r="AM270" s="3">
        <f t="shared" si="473"/>
        <v>1</v>
      </c>
      <c r="AN270" s="3">
        <f t="shared" si="474"/>
        <v>0</v>
      </c>
      <c r="AO270" s="3">
        <f t="shared" si="475"/>
        <v>0</v>
      </c>
      <c r="AP270" s="3">
        <f t="shared" si="476"/>
        <v>0</v>
      </c>
      <c r="AQ270" s="3">
        <f t="shared" si="477"/>
        <v>0</v>
      </c>
      <c r="AR270" s="3">
        <f t="shared" si="478"/>
        <v>0</v>
      </c>
      <c r="AS270" s="3">
        <f t="shared" si="479"/>
        <v>0</v>
      </c>
      <c r="AT270" s="3">
        <f t="shared" si="480"/>
        <v>0</v>
      </c>
      <c r="AU270" s="3">
        <f t="shared" si="481"/>
        <v>0</v>
      </c>
      <c r="AV270" s="3">
        <f t="shared" si="482"/>
        <v>0</v>
      </c>
      <c r="AW270" s="3">
        <f t="shared" si="483"/>
        <v>0</v>
      </c>
      <c r="AX270" s="3">
        <f t="shared" si="484"/>
        <v>0</v>
      </c>
      <c r="AY270" s="3">
        <f t="shared" si="485"/>
        <v>0</v>
      </c>
      <c r="AZ270" s="3">
        <f t="shared" si="486"/>
        <v>0</v>
      </c>
      <c r="BA270" s="3">
        <f t="shared" si="487"/>
        <v>0</v>
      </c>
    </row>
    <row r="271" spans="1:53">
      <c r="A271" s="3" t="str">
        <f t="shared" si="448"/>
        <v>Paiute Golf Resort - Snow Mountain</v>
      </c>
      <c r="B271" s="3">
        <v>17</v>
      </c>
      <c r="C271" s="3">
        <f t="shared" si="446"/>
        <v>486</v>
      </c>
      <c r="D271" s="3">
        <f t="shared" si="445"/>
        <v>5</v>
      </c>
      <c r="E271" s="3">
        <f t="shared" si="445"/>
        <v>10</v>
      </c>
      <c r="F271" s="3">
        <f t="shared" si="445"/>
        <v>7</v>
      </c>
      <c r="G271" s="3">
        <f t="shared" si="445"/>
        <v>8</v>
      </c>
      <c r="H271" s="3">
        <f t="shared" si="445"/>
        <v>7</v>
      </c>
      <c r="I271" s="3">
        <f t="shared" si="445"/>
        <v>5</v>
      </c>
      <c r="J271" s="3">
        <f t="shared" si="449"/>
        <v>0</v>
      </c>
      <c r="K271" s="3">
        <f t="shared" si="450"/>
        <v>0</v>
      </c>
      <c r="L271" s="3">
        <f t="shared" si="451"/>
        <v>0</v>
      </c>
      <c r="M271" s="3">
        <f t="shared" si="435"/>
        <v>0</v>
      </c>
      <c r="N271" s="3">
        <f t="shared" si="436"/>
        <v>0</v>
      </c>
      <c r="O271" s="3">
        <f t="shared" si="437"/>
        <v>0</v>
      </c>
      <c r="P271" s="3">
        <f t="shared" si="438"/>
        <v>0</v>
      </c>
      <c r="Q271" s="3">
        <f t="shared" si="452"/>
        <v>0</v>
      </c>
      <c r="R271" s="3">
        <f t="shared" si="453"/>
        <v>1</v>
      </c>
      <c r="S271" s="3">
        <f t="shared" si="454"/>
        <v>1</v>
      </c>
      <c r="T271" s="3">
        <f t="shared" si="455"/>
        <v>0</v>
      </c>
      <c r="U271" s="3">
        <f t="shared" si="456"/>
        <v>0</v>
      </c>
      <c r="V271" s="3">
        <f t="shared" si="447"/>
        <v>0</v>
      </c>
      <c r="W271" s="3">
        <f t="shared" si="457"/>
        <v>0</v>
      </c>
      <c r="X271" s="3">
        <f t="shared" si="458"/>
        <v>0</v>
      </c>
      <c r="Y271" s="3">
        <f t="shared" si="459"/>
        <v>0</v>
      </c>
      <c r="Z271" s="3">
        <f t="shared" si="460"/>
        <v>0</v>
      </c>
      <c r="AA271" s="3">
        <f t="shared" si="461"/>
        <v>0</v>
      </c>
      <c r="AB271" s="3">
        <f t="shared" si="462"/>
        <v>1</v>
      </c>
      <c r="AC271" s="3">
        <f t="shared" si="463"/>
        <v>1</v>
      </c>
      <c r="AD271" s="3">
        <f t="shared" si="464"/>
        <v>0</v>
      </c>
      <c r="AE271" s="3">
        <f t="shared" si="465"/>
        <v>0</v>
      </c>
      <c r="AF271" s="3">
        <f t="shared" si="466"/>
        <v>0</v>
      </c>
      <c r="AG271" s="3">
        <f t="shared" si="467"/>
        <v>0</v>
      </c>
      <c r="AH271" s="3">
        <f t="shared" si="468"/>
        <v>0</v>
      </c>
      <c r="AI271" s="3">
        <f t="shared" si="469"/>
        <v>0</v>
      </c>
      <c r="AJ271" s="3">
        <f t="shared" si="470"/>
        <v>0</v>
      </c>
      <c r="AK271" s="3">
        <f t="shared" si="471"/>
        <v>1</v>
      </c>
      <c r="AL271" s="3">
        <f t="shared" si="472"/>
        <v>1</v>
      </c>
      <c r="AM271" s="3">
        <f t="shared" si="473"/>
        <v>2</v>
      </c>
      <c r="AN271" s="3">
        <f t="shared" si="474"/>
        <v>1</v>
      </c>
      <c r="AO271" s="3">
        <f t="shared" si="475"/>
        <v>486</v>
      </c>
      <c r="AP271" s="3">
        <f t="shared" si="476"/>
        <v>5</v>
      </c>
      <c r="AQ271" s="3">
        <f t="shared" si="477"/>
        <v>7</v>
      </c>
      <c r="AR271" s="3">
        <f t="shared" si="478"/>
        <v>8</v>
      </c>
      <c r="AS271" s="3">
        <f t="shared" si="479"/>
        <v>7</v>
      </c>
      <c r="AT271" s="3">
        <f t="shared" si="480"/>
        <v>5</v>
      </c>
      <c r="AU271" s="3">
        <f t="shared" si="481"/>
        <v>0</v>
      </c>
      <c r="AV271" s="3">
        <f t="shared" si="482"/>
        <v>0</v>
      </c>
      <c r="AW271" s="3">
        <f t="shared" si="483"/>
        <v>0</v>
      </c>
      <c r="AX271" s="3">
        <f t="shared" si="484"/>
        <v>0</v>
      </c>
      <c r="AY271" s="3">
        <f t="shared" si="485"/>
        <v>0</v>
      </c>
      <c r="AZ271" s="3">
        <f t="shared" si="486"/>
        <v>0</v>
      </c>
      <c r="BA271" s="3">
        <f t="shared" si="487"/>
        <v>0</v>
      </c>
    </row>
    <row r="272" spans="1:53">
      <c r="A272" s="3" t="str">
        <f t="shared" si="448"/>
        <v>Paiute Golf Resort - Snow Mountain</v>
      </c>
      <c r="B272" s="3">
        <v>18</v>
      </c>
      <c r="C272" s="3">
        <f t="shared" si="446"/>
        <v>391</v>
      </c>
      <c r="D272" s="3">
        <f t="shared" ref="D272:I281" si="488">D73</f>
        <v>4</v>
      </c>
      <c r="E272" s="3">
        <f t="shared" si="488"/>
        <v>2</v>
      </c>
      <c r="F272" s="3">
        <f t="shared" si="488"/>
        <v>7</v>
      </c>
      <c r="G272" s="3">
        <f t="shared" si="488"/>
        <v>6</v>
      </c>
      <c r="H272" s="3">
        <f t="shared" si="488"/>
        <v>5</v>
      </c>
      <c r="I272" s="3">
        <f t="shared" si="488"/>
        <v>5</v>
      </c>
      <c r="J272" s="3">
        <f t="shared" si="449"/>
        <v>0</v>
      </c>
      <c r="K272" s="3">
        <f t="shared" si="450"/>
        <v>0</v>
      </c>
      <c r="L272" s="3">
        <f t="shared" si="451"/>
        <v>0</v>
      </c>
      <c r="M272" s="3">
        <f t="shared" si="435"/>
        <v>0</v>
      </c>
      <c r="N272" s="3">
        <f t="shared" si="436"/>
        <v>0</v>
      </c>
      <c r="O272" s="3">
        <f t="shared" si="437"/>
        <v>0</v>
      </c>
      <c r="P272" s="3">
        <f t="shared" si="438"/>
        <v>0</v>
      </c>
      <c r="Q272" s="3">
        <f t="shared" si="452"/>
        <v>0</v>
      </c>
      <c r="R272" s="3">
        <f t="shared" si="453"/>
        <v>1</v>
      </c>
      <c r="S272" s="3">
        <f t="shared" si="454"/>
        <v>1</v>
      </c>
      <c r="T272" s="3">
        <f t="shared" si="455"/>
        <v>0</v>
      </c>
      <c r="U272" s="3">
        <f t="shared" si="456"/>
        <v>0</v>
      </c>
      <c r="V272" s="3">
        <f t="shared" si="447"/>
        <v>0</v>
      </c>
      <c r="W272" s="3">
        <f t="shared" si="457"/>
        <v>0</v>
      </c>
      <c r="X272" s="3">
        <f t="shared" si="458"/>
        <v>0</v>
      </c>
      <c r="Y272" s="3">
        <f t="shared" si="459"/>
        <v>0</v>
      </c>
      <c r="Z272" s="3">
        <f t="shared" si="460"/>
        <v>0</v>
      </c>
      <c r="AA272" s="3">
        <f t="shared" si="461"/>
        <v>1</v>
      </c>
      <c r="AB272" s="3">
        <f t="shared" si="462"/>
        <v>1</v>
      </c>
      <c r="AC272" s="3">
        <f t="shared" si="463"/>
        <v>2</v>
      </c>
      <c r="AD272" s="3">
        <f t="shared" si="464"/>
        <v>1</v>
      </c>
      <c r="AE272" s="3">
        <f t="shared" si="465"/>
        <v>391</v>
      </c>
      <c r="AF272" s="3">
        <f t="shared" si="466"/>
        <v>4</v>
      </c>
      <c r="AG272" s="3">
        <f t="shared" si="467"/>
        <v>7</v>
      </c>
      <c r="AH272" s="3">
        <f t="shared" si="468"/>
        <v>6</v>
      </c>
      <c r="AI272" s="3">
        <f t="shared" si="469"/>
        <v>5</v>
      </c>
      <c r="AJ272" s="3">
        <f t="shared" si="470"/>
        <v>5</v>
      </c>
      <c r="AK272" s="3">
        <f t="shared" si="471"/>
        <v>1</v>
      </c>
      <c r="AL272" s="3">
        <f t="shared" si="472"/>
        <v>0</v>
      </c>
      <c r="AM272" s="3">
        <f t="shared" si="473"/>
        <v>1</v>
      </c>
      <c r="AN272" s="3">
        <f t="shared" si="474"/>
        <v>0</v>
      </c>
      <c r="AO272" s="3">
        <f t="shared" si="475"/>
        <v>0</v>
      </c>
      <c r="AP272" s="3">
        <f t="shared" si="476"/>
        <v>0</v>
      </c>
      <c r="AQ272" s="3">
        <f t="shared" si="477"/>
        <v>0</v>
      </c>
      <c r="AR272" s="3">
        <f t="shared" si="478"/>
        <v>0</v>
      </c>
      <c r="AS272" s="3">
        <f t="shared" si="479"/>
        <v>0</v>
      </c>
      <c r="AT272" s="3">
        <f t="shared" si="480"/>
        <v>0</v>
      </c>
      <c r="AU272" s="3">
        <f t="shared" si="481"/>
        <v>0</v>
      </c>
      <c r="AV272" s="3">
        <f t="shared" si="482"/>
        <v>0</v>
      </c>
      <c r="AW272" s="3">
        <f t="shared" si="483"/>
        <v>0</v>
      </c>
      <c r="AX272" s="3">
        <f t="shared" si="484"/>
        <v>0</v>
      </c>
      <c r="AY272" s="3">
        <f t="shared" si="485"/>
        <v>0</v>
      </c>
      <c r="AZ272" s="3">
        <f t="shared" si="486"/>
        <v>0</v>
      </c>
      <c r="BA272" s="3">
        <f t="shared" si="487"/>
        <v>0</v>
      </c>
    </row>
    <row r="273" spans="1:53">
      <c r="A273" s="3" t="str">
        <f t="shared" si="448"/>
        <v>Wolf Creek</v>
      </c>
      <c r="B273" s="3">
        <v>1</v>
      </c>
      <c r="C273" s="3">
        <f t="shared" si="446"/>
        <v>467</v>
      </c>
      <c r="D273" s="3">
        <f t="shared" si="488"/>
        <v>5</v>
      </c>
      <c r="E273" s="3">
        <f t="shared" si="488"/>
        <v>9</v>
      </c>
      <c r="F273" s="3">
        <f t="shared" si="488"/>
        <v>7</v>
      </c>
      <c r="G273" s="3">
        <f t="shared" si="488"/>
        <v>6</v>
      </c>
      <c r="H273" s="3">
        <f t="shared" si="488"/>
        <v>8</v>
      </c>
      <c r="I273" s="3">
        <f t="shared" si="488"/>
        <v>5</v>
      </c>
      <c r="J273" s="3">
        <f t="shared" si="449"/>
        <v>0</v>
      </c>
      <c r="K273" s="3">
        <f t="shared" si="450"/>
        <v>0</v>
      </c>
      <c r="L273" s="3">
        <f t="shared" si="451"/>
        <v>0</v>
      </c>
      <c r="M273" s="3">
        <f t="shared" si="435"/>
        <v>0</v>
      </c>
      <c r="N273" s="3">
        <f t="shared" si="436"/>
        <v>0</v>
      </c>
      <c r="O273" s="3">
        <f t="shared" si="437"/>
        <v>0</v>
      </c>
      <c r="P273" s="3">
        <f t="shared" si="438"/>
        <v>0</v>
      </c>
      <c r="Q273" s="3">
        <f t="shared" si="452"/>
        <v>0</v>
      </c>
      <c r="R273" s="3">
        <f t="shared" si="453"/>
        <v>1</v>
      </c>
      <c r="S273" s="3">
        <f t="shared" si="454"/>
        <v>1</v>
      </c>
      <c r="T273" s="3">
        <f t="shared" si="455"/>
        <v>0</v>
      </c>
      <c r="U273" s="3">
        <f t="shared" si="456"/>
        <v>0</v>
      </c>
      <c r="V273" s="3">
        <f t="shared" si="447"/>
        <v>0</v>
      </c>
      <c r="W273" s="3">
        <f t="shared" si="457"/>
        <v>0</v>
      </c>
      <c r="X273" s="3">
        <f t="shared" si="458"/>
        <v>0</v>
      </c>
      <c r="Y273" s="3">
        <f t="shared" si="459"/>
        <v>0</v>
      </c>
      <c r="Z273" s="3">
        <f t="shared" si="460"/>
        <v>0</v>
      </c>
      <c r="AA273" s="3">
        <f t="shared" si="461"/>
        <v>0</v>
      </c>
      <c r="AB273" s="3">
        <f t="shared" si="462"/>
        <v>1</v>
      </c>
      <c r="AC273" s="3">
        <f t="shared" si="463"/>
        <v>1</v>
      </c>
      <c r="AD273" s="3">
        <f t="shared" si="464"/>
        <v>0</v>
      </c>
      <c r="AE273" s="3">
        <f t="shared" si="465"/>
        <v>0</v>
      </c>
      <c r="AF273" s="3">
        <f t="shared" si="466"/>
        <v>0</v>
      </c>
      <c r="AG273" s="3">
        <f t="shared" si="467"/>
        <v>0</v>
      </c>
      <c r="AH273" s="3">
        <f t="shared" si="468"/>
        <v>0</v>
      </c>
      <c r="AI273" s="3">
        <f t="shared" si="469"/>
        <v>0</v>
      </c>
      <c r="AJ273" s="3">
        <f t="shared" si="470"/>
        <v>0</v>
      </c>
      <c r="AK273" s="3">
        <f t="shared" si="471"/>
        <v>1</v>
      </c>
      <c r="AL273" s="3">
        <f t="shared" si="472"/>
        <v>1</v>
      </c>
      <c r="AM273" s="3">
        <f t="shared" si="473"/>
        <v>2</v>
      </c>
      <c r="AN273" s="3">
        <f t="shared" si="474"/>
        <v>1</v>
      </c>
      <c r="AO273" s="3">
        <f t="shared" si="475"/>
        <v>467</v>
      </c>
      <c r="AP273" s="3">
        <f t="shared" si="476"/>
        <v>5</v>
      </c>
      <c r="AQ273" s="3">
        <f t="shared" si="477"/>
        <v>7</v>
      </c>
      <c r="AR273" s="3">
        <f t="shared" si="478"/>
        <v>6</v>
      </c>
      <c r="AS273" s="3">
        <f t="shared" si="479"/>
        <v>8</v>
      </c>
      <c r="AT273" s="3">
        <f t="shared" si="480"/>
        <v>5</v>
      </c>
      <c r="AU273" s="3">
        <f t="shared" si="481"/>
        <v>0</v>
      </c>
      <c r="AV273" s="3">
        <f t="shared" si="482"/>
        <v>0</v>
      </c>
      <c r="AW273" s="3">
        <f t="shared" si="483"/>
        <v>0</v>
      </c>
      <c r="AX273" s="3">
        <f t="shared" si="484"/>
        <v>0</v>
      </c>
      <c r="AY273" s="3">
        <f t="shared" si="485"/>
        <v>0</v>
      </c>
      <c r="AZ273" s="3">
        <f t="shared" si="486"/>
        <v>0</v>
      </c>
      <c r="BA273" s="3">
        <f t="shared" si="487"/>
        <v>0</v>
      </c>
    </row>
    <row r="274" spans="1:53">
      <c r="A274" s="3" t="str">
        <f t="shared" si="448"/>
        <v>Wolf Creek</v>
      </c>
      <c r="B274" s="3">
        <v>2</v>
      </c>
      <c r="C274" s="3">
        <f t="shared" si="446"/>
        <v>385</v>
      </c>
      <c r="D274" s="3">
        <f t="shared" si="488"/>
        <v>4</v>
      </c>
      <c r="E274" s="3">
        <f t="shared" si="488"/>
        <v>1</v>
      </c>
      <c r="F274" s="3">
        <f t="shared" si="488"/>
        <v>5</v>
      </c>
      <c r="G274" s="3">
        <f t="shared" si="488"/>
        <v>4</v>
      </c>
      <c r="H274" s="3">
        <f t="shared" si="488"/>
        <v>4</v>
      </c>
      <c r="I274" s="3">
        <f t="shared" si="488"/>
        <v>5</v>
      </c>
      <c r="J274" s="3">
        <f t="shared" si="449"/>
        <v>0</v>
      </c>
      <c r="K274" s="3">
        <f t="shared" si="450"/>
        <v>0</v>
      </c>
      <c r="L274" s="3">
        <f t="shared" si="451"/>
        <v>0</v>
      </c>
      <c r="M274" s="3">
        <f t="shared" si="435"/>
        <v>0</v>
      </c>
      <c r="N274" s="3">
        <f t="shared" si="436"/>
        <v>0</v>
      </c>
      <c r="O274" s="3">
        <f t="shared" si="437"/>
        <v>0</v>
      </c>
      <c r="P274" s="3">
        <f t="shared" si="438"/>
        <v>0</v>
      </c>
      <c r="Q274" s="3">
        <f t="shared" si="452"/>
        <v>0</v>
      </c>
      <c r="R274" s="3">
        <f t="shared" si="453"/>
        <v>1</v>
      </c>
      <c r="S274" s="3">
        <f t="shared" si="454"/>
        <v>1</v>
      </c>
      <c r="T274" s="3">
        <f t="shared" si="455"/>
        <v>0</v>
      </c>
      <c r="U274" s="3">
        <f t="shared" si="456"/>
        <v>0</v>
      </c>
      <c r="V274" s="3">
        <f t="shared" si="447"/>
        <v>0</v>
      </c>
      <c r="W274" s="3">
        <f t="shared" si="457"/>
        <v>0</v>
      </c>
      <c r="X274" s="3">
        <f t="shared" si="458"/>
        <v>0</v>
      </c>
      <c r="Y274" s="3">
        <f t="shared" si="459"/>
        <v>0</v>
      </c>
      <c r="Z274" s="3">
        <f t="shared" si="460"/>
        <v>0</v>
      </c>
      <c r="AA274" s="3">
        <f t="shared" si="461"/>
        <v>1</v>
      </c>
      <c r="AB274" s="3">
        <f t="shared" si="462"/>
        <v>1</v>
      </c>
      <c r="AC274" s="3">
        <f t="shared" si="463"/>
        <v>2</v>
      </c>
      <c r="AD274" s="3">
        <f t="shared" si="464"/>
        <v>1</v>
      </c>
      <c r="AE274" s="3">
        <f t="shared" si="465"/>
        <v>385</v>
      </c>
      <c r="AF274" s="3">
        <f t="shared" si="466"/>
        <v>4</v>
      </c>
      <c r="AG274" s="3">
        <f t="shared" si="467"/>
        <v>5</v>
      </c>
      <c r="AH274" s="3">
        <f t="shared" si="468"/>
        <v>4</v>
      </c>
      <c r="AI274" s="3">
        <f t="shared" si="469"/>
        <v>4</v>
      </c>
      <c r="AJ274" s="3">
        <f t="shared" si="470"/>
        <v>5</v>
      </c>
      <c r="AK274" s="3">
        <f t="shared" si="471"/>
        <v>1</v>
      </c>
      <c r="AL274" s="3">
        <f t="shared" si="472"/>
        <v>0</v>
      </c>
      <c r="AM274" s="3">
        <f t="shared" si="473"/>
        <v>1</v>
      </c>
      <c r="AN274" s="3">
        <f t="shared" si="474"/>
        <v>0</v>
      </c>
      <c r="AO274" s="3">
        <f t="shared" si="475"/>
        <v>0</v>
      </c>
      <c r="AP274" s="3">
        <f t="shared" si="476"/>
        <v>0</v>
      </c>
      <c r="AQ274" s="3">
        <f t="shared" si="477"/>
        <v>0</v>
      </c>
      <c r="AR274" s="3">
        <f t="shared" si="478"/>
        <v>0</v>
      </c>
      <c r="AS274" s="3">
        <f t="shared" si="479"/>
        <v>0</v>
      </c>
      <c r="AT274" s="3">
        <f t="shared" si="480"/>
        <v>0</v>
      </c>
      <c r="AU274" s="3">
        <f t="shared" si="481"/>
        <v>0</v>
      </c>
      <c r="AV274" s="3">
        <f t="shared" si="482"/>
        <v>0</v>
      </c>
      <c r="AW274" s="3">
        <f t="shared" si="483"/>
        <v>0</v>
      </c>
      <c r="AX274" s="3">
        <f t="shared" si="484"/>
        <v>0</v>
      </c>
      <c r="AY274" s="3">
        <f t="shared" si="485"/>
        <v>0</v>
      </c>
      <c r="AZ274" s="3">
        <f t="shared" si="486"/>
        <v>0</v>
      </c>
      <c r="BA274" s="3">
        <f t="shared" si="487"/>
        <v>0</v>
      </c>
    </row>
    <row r="275" spans="1:53">
      <c r="A275" s="3" t="str">
        <f t="shared" si="448"/>
        <v>Wolf Creek</v>
      </c>
      <c r="B275" s="3">
        <v>3</v>
      </c>
      <c r="C275" s="3">
        <f t="shared" si="446"/>
        <v>175</v>
      </c>
      <c r="D275" s="3">
        <f t="shared" si="488"/>
        <v>3</v>
      </c>
      <c r="E275" s="3">
        <f t="shared" si="488"/>
        <v>7</v>
      </c>
      <c r="F275" s="3">
        <f t="shared" si="488"/>
        <v>6</v>
      </c>
      <c r="G275" s="3">
        <f t="shared" si="488"/>
        <v>5</v>
      </c>
      <c r="H275" s="3">
        <f t="shared" si="488"/>
        <v>4</v>
      </c>
      <c r="I275" s="3">
        <f t="shared" si="488"/>
        <v>4</v>
      </c>
      <c r="J275" s="3">
        <f t="shared" si="449"/>
        <v>1</v>
      </c>
      <c r="K275" s="3">
        <f t="shared" si="450"/>
        <v>175</v>
      </c>
      <c r="L275" s="3">
        <f t="shared" si="451"/>
        <v>3</v>
      </c>
      <c r="M275" s="3">
        <f t="shared" si="435"/>
        <v>6</v>
      </c>
      <c r="N275" s="3">
        <f t="shared" si="436"/>
        <v>5</v>
      </c>
      <c r="O275" s="3">
        <f t="shared" si="437"/>
        <v>4</v>
      </c>
      <c r="P275" s="3">
        <f t="shared" si="438"/>
        <v>4</v>
      </c>
      <c r="Q275" s="3">
        <f t="shared" si="452"/>
        <v>1</v>
      </c>
      <c r="R275" s="3">
        <f t="shared" si="453"/>
        <v>0</v>
      </c>
      <c r="S275" s="3">
        <f t="shared" si="454"/>
        <v>1</v>
      </c>
      <c r="T275" s="3">
        <f t="shared" si="455"/>
        <v>0</v>
      </c>
      <c r="U275" s="3">
        <f t="shared" si="456"/>
        <v>0</v>
      </c>
      <c r="V275" s="3">
        <f t="shared" si="447"/>
        <v>0</v>
      </c>
      <c r="W275" s="3">
        <f t="shared" si="457"/>
        <v>0</v>
      </c>
      <c r="X275" s="3">
        <f t="shared" si="458"/>
        <v>0</v>
      </c>
      <c r="Y275" s="3">
        <f t="shared" si="459"/>
        <v>0</v>
      </c>
      <c r="Z275" s="3">
        <f t="shared" si="460"/>
        <v>0</v>
      </c>
      <c r="AA275" s="3">
        <f t="shared" si="461"/>
        <v>1</v>
      </c>
      <c r="AB275" s="3">
        <f t="shared" si="462"/>
        <v>0</v>
      </c>
      <c r="AC275" s="3">
        <f t="shared" si="463"/>
        <v>1</v>
      </c>
      <c r="AD275" s="3">
        <f t="shared" si="464"/>
        <v>0</v>
      </c>
      <c r="AE275" s="3">
        <f t="shared" si="465"/>
        <v>0</v>
      </c>
      <c r="AF275" s="3">
        <f t="shared" si="466"/>
        <v>0</v>
      </c>
      <c r="AG275" s="3">
        <f t="shared" si="467"/>
        <v>0</v>
      </c>
      <c r="AH275" s="3">
        <f t="shared" si="468"/>
        <v>0</v>
      </c>
      <c r="AI275" s="3">
        <f t="shared" si="469"/>
        <v>0</v>
      </c>
      <c r="AJ275" s="3">
        <f t="shared" si="470"/>
        <v>0</v>
      </c>
      <c r="AK275" s="3">
        <f t="shared" si="471"/>
        <v>1</v>
      </c>
      <c r="AL275" s="3">
        <f t="shared" si="472"/>
        <v>0</v>
      </c>
      <c r="AM275" s="3">
        <f t="shared" si="473"/>
        <v>1</v>
      </c>
      <c r="AN275" s="3">
        <f t="shared" si="474"/>
        <v>0</v>
      </c>
      <c r="AO275" s="3">
        <f t="shared" si="475"/>
        <v>0</v>
      </c>
      <c r="AP275" s="3">
        <f t="shared" si="476"/>
        <v>0</v>
      </c>
      <c r="AQ275" s="3">
        <f t="shared" si="477"/>
        <v>0</v>
      </c>
      <c r="AR275" s="3">
        <f t="shared" si="478"/>
        <v>0</v>
      </c>
      <c r="AS275" s="3">
        <f t="shared" si="479"/>
        <v>0</v>
      </c>
      <c r="AT275" s="3">
        <f t="shared" si="480"/>
        <v>0</v>
      </c>
      <c r="AU275" s="3">
        <f t="shared" si="481"/>
        <v>0</v>
      </c>
      <c r="AV275" s="3">
        <f t="shared" si="482"/>
        <v>0</v>
      </c>
      <c r="AW275" s="3">
        <f t="shared" si="483"/>
        <v>0</v>
      </c>
      <c r="AX275" s="3">
        <f t="shared" si="484"/>
        <v>0</v>
      </c>
      <c r="AY275" s="3">
        <f t="shared" si="485"/>
        <v>0</v>
      </c>
      <c r="AZ275" s="3">
        <f t="shared" si="486"/>
        <v>0</v>
      </c>
      <c r="BA275" s="3">
        <f t="shared" si="487"/>
        <v>0</v>
      </c>
    </row>
    <row r="276" spans="1:53">
      <c r="A276" s="3" t="str">
        <f t="shared" si="448"/>
        <v>Wolf Creek</v>
      </c>
      <c r="B276" s="3">
        <v>4</v>
      </c>
      <c r="C276" s="3">
        <f t="shared" si="446"/>
        <v>279</v>
      </c>
      <c r="D276" s="3">
        <f t="shared" si="488"/>
        <v>4</v>
      </c>
      <c r="E276" s="3">
        <f t="shared" si="488"/>
        <v>15</v>
      </c>
      <c r="F276" s="3">
        <f t="shared" si="488"/>
        <v>7</v>
      </c>
      <c r="G276" s="3">
        <f t="shared" si="488"/>
        <v>6</v>
      </c>
      <c r="H276" s="3">
        <f t="shared" si="488"/>
        <v>4</v>
      </c>
      <c r="I276" s="3">
        <f t="shared" si="488"/>
        <v>4</v>
      </c>
      <c r="J276" s="3">
        <f t="shared" si="449"/>
        <v>0</v>
      </c>
      <c r="K276" s="3">
        <f t="shared" si="450"/>
        <v>0</v>
      </c>
      <c r="L276" s="3">
        <f t="shared" si="451"/>
        <v>0</v>
      </c>
      <c r="M276" s="3">
        <f t="shared" si="435"/>
        <v>0</v>
      </c>
      <c r="N276" s="3">
        <f t="shared" si="436"/>
        <v>0</v>
      </c>
      <c r="O276" s="3">
        <f t="shared" si="437"/>
        <v>0</v>
      </c>
      <c r="P276" s="3">
        <f t="shared" si="438"/>
        <v>0</v>
      </c>
      <c r="Q276" s="3">
        <f t="shared" si="452"/>
        <v>1</v>
      </c>
      <c r="R276" s="3">
        <f t="shared" si="453"/>
        <v>1</v>
      </c>
      <c r="S276" s="3">
        <f t="shared" si="454"/>
        <v>2</v>
      </c>
      <c r="T276" s="3">
        <f t="shared" si="455"/>
        <v>1</v>
      </c>
      <c r="U276" s="3">
        <f t="shared" si="456"/>
        <v>279</v>
      </c>
      <c r="V276" s="3">
        <f t="shared" si="447"/>
        <v>4</v>
      </c>
      <c r="W276" s="3">
        <f t="shared" si="457"/>
        <v>7</v>
      </c>
      <c r="X276" s="3">
        <f t="shared" si="458"/>
        <v>6</v>
      </c>
      <c r="Y276" s="3">
        <f t="shared" si="459"/>
        <v>4</v>
      </c>
      <c r="Z276" s="3">
        <f t="shared" si="460"/>
        <v>4</v>
      </c>
      <c r="AA276" s="3">
        <f t="shared" si="461"/>
        <v>1</v>
      </c>
      <c r="AB276" s="3">
        <f t="shared" si="462"/>
        <v>0</v>
      </c>
      <c r="AC276" s="3">
        <f t="shared" si="463"/>
        <v>1</v>
      </c>
      <c r="AD276" s="3">
        <f t="shared" si="464"/>
        <v>0</v>
      </c>
      <c r="AE276" s="3">
        <f t="shared" si="465"/>
        <v>0</v>
      </c>
      <c r="AF276" s="3">
        <f t="shared" si="466"/>
        <v>0</v>
      </c>
      <c r="AG276" s="3">
        <f t="shared" si="467"/>
        <v>0</v>
      </c>
      <c r="AH276" s="3">
        <f t="shared" si="468"/>
        <v>0</v>
      </c>
      <c r="AI276" s="3">
        <f t="shared" si="469"/>
        <v>0</v>
      </c>
      <c r="AJ276" s="3">
        <f t="shared" si="470"/>
        <v>0</v>
      </c>
      <c r="AK276" s="3">
        <f t="shared" si="471"/>
        <v>1</v>
      </c>
      <c r="AL276" s="3">
        <f t="shared" si="472"/>
        <v>0</v>
      </c>
      <c r="AM276" s="3">
        <f t="shared" si="473"/>
        <v>1</v>
      </c>
      <c r="AN276" s="3">
        <f t="shared" si="474"/>
        <v>0</v>
      </c>
      <c r="AO276" s="3">
        <f t="shared" si="475"/>
        <v>0</v>
      </c>
      <c r="AP276" s="3">
        <f t="shared" si="476"/>
        <v>0</v>
      </c>
      <c r="AQ276" s="3">
        <f t="shared" si="477"/>
        <v>0</v>
      </c>
      <c r="AR276" s="3">
        <f t="shared" si="478"/>
        <v>0</v>
      </c>
      <c r="AS276" s="3">
        <f t="shared" si="479"/>
        <v>0</v>
      </c>
      <c r="AT276" s="3">
        <f t="shared" si="480"/>
        <v>0</v>
      </c>
      <c r="AU276" s="3">
        <f t="shared" si="481"/>
        <v>0</v>
      </c>
      <c r="AV276" s="3">
        <f t="shared" si="482"/>
        <v>0</v>
      </c>
      <c r="AW276" s="3">
        <f t="shared" si="483"/>
        <v>0</v>
      </c>
      <c r="AX276" s="3">
        <f t="shared" si="484"/>
        <v>0</v>
      </c>
      <c r="AY276" s="3">
        <f t="shared" si="485"/>
        <v>0</v>
      </c>
      <c r="AZ276" s="3">
        <f t="shared" si="486"/>
        <v>0</v>
      </c>
      <c r="BA276" s="3">
        <f t="shared" si="487"/>
        <v>0</v>
      </c>
    </row>
    <row r="277" spans="1:53">
      <c r="A277" s="3" t="str">
        <f t="shared" si="448"/>
        <v>Wolf Creek</v>
      </c>
      <c r="B277" s="3">
        <v>5</v>
      </c>
      <c r="C277" s="3">
        <f t="shared" si="446"/>
        <v>453</v>
      </c>
      <c r="D277" s="3">
        <f t="shared" si="488"/>
        <v>5</v>
      </c>
      <c r="E277" s="3">
        <f t="shared" si="488"/>
        <v>3</v>
      </c>
      <c r="F277" s="3">
        <f t="shared" si="488"/>
        <v>4</v>
      </c>
      <c r="G277" s="3">
        <f t="shared" si="488"/>
        <v>7</v>
      </c>
      <c r="H277" s="3">
        <f t="shared" si="488"/>
        <v>6</v>
      </c>
      <c r="I277" s="3">
        <f t="shared" si="488"/>
        <v>7</v>
      </c>
      <c r="J277" s="3">
        <f t="shared" si="449"/>
        <v>0</v>
      </c>
      <c r="K277" s="3">
        <f t="shared" si="450"/>
        <v>0</v>
      </c>
      <c r="L277" s="3">
        <f t="shared" si="451"/>
        <v>0</v>
      </c>
      <c r="M277" s="3">
        <f t="shared" si="435"/>
        <v>0</v>
      </c>
      <c r="N277" s="3">
        <f t="shared" si="436"/>
        <v>0</v>
      </c>
      <c r="O277" s="3">
        <f t="shared" si="437"/>
        <v>0</v>
      </c>
      <c r="P277" s="3">
        <f t="shared" si="438"/>
        <v>0</v>
      </c>
      <c r="Q277" s="3">
        <f t="shared" si="452"/>
        <v>0</v>
      </c>
      <c r="R277" s="3">
        <f t="shared" si="453"/>
        <v>1</v>
      </c>
      <c r="S277" s="3">
        <f t="shared" si="454"/>
        <v>1</v>
      </c>
      <c r="T277" s="3">
        <f t="shared" si="455"/>
        <v>0</v>
      </c>
      <c r="U277" s="3">
        <f t="shared" si="456"/>
        <v>0</v>
      </c>
      <c r="V277" s="3">
        <f t="shared" si="447"/>
        <v>0</v>
      </c>
      <c r="W277" s="3">
        <f t="shared" si="457"/>
        <v>0</v>
      </c>
      <c r="X277" s="3">
        <f t="shared" si="458"/>
        <v>0</v>
      </c>
      <c r="Y277" s="3">
        <f t="shared" si="459"/>
        <v>0</v>
      </c>
      <c r="Z277" s="3">
        <f t="shared" si="460"/>
        <v>0</v>
      </c>
      <c r="AA277" s="3">
        <f t="shared" si="461"/>
        <v>0</v>
      </c>
      <c r="AB277" s="3">
        <f t="shared" si="462"/>
        <v>1</v>
      </c>
      <c r="AC277" s="3">
        <f t="shared" si="463"/>
        <v>1</v>
      </c>
      <c r="AD277" s="3">
        <f t="shared" si="464"/>
        <v>0</v>
      </c>
      <c r="AE277" s="3">
        <f t="shared" si="465"/>
        <v>0</v>
      </c>
      <c r="AF277" s="3">
        <f t="shared" si="466"/>
        <v>0</v>
      </c>
      <c r="AG277" s="3">
        <f t="shared" si="467"/>
        <v>0</v>
      </c>
      <c r="AH277" s="3">
        <f t="shared" si="468"/>
        <v>0</v>
      </c>
      <c r="AI277" s="3">
        <f t="shared" si="469"/>
        <v>0</v>
      </c>
      <c r="AJ277" s="3">
        <f t="shared" si="470"/>
        <v>0</v>
      </c>
      <c r="AK277" s="3">
        <f t="shared" si="471"/>
        <v>1</v>
      </c>
      <c r="AL277" s="3">
        <f t="shared" si="472"/>
        <v>1</v>
      </c>
      <c r="AM277" s="3">
        <f t="shared" si="473"/>
        <v>2</v>
      </c>
      <c r="AN277" s="3">
        <f t="shared" si="474"/>
        <v>1</v>
      </c>
      <c r="AO277" s="3">
        <f t="shared" si="475"/>
        <v>453</v>
      </c>
      <c r="AP277" s="3">
        <f t="shared" si="476"/>
        <v>5</v>
      </c>
      <c r="AQ277" s="3">
        <f t="shared" si="477"/>
        <v>4</v>
      </c>
      <c r="AR277" s="3">
        <f t="shared" si="478"/>
        <v>7</v>
      </c>
      <c r="AS277" s="3">
        <f t="shared" si="479"/>
        <v>6</v>
      </c>
      <c r="AT277" s="3">
        <f t="shared" si="480"/>
        <v>7</v>
      </c>
      <c r="AU277" s="3">
        <f t="shared" si="481"/>
        <v>0</v>
      </c>
      <c r="AV277" s="3">
        <f t="shared" si="482"/>
        <v>0</v>
      </c>
      <c r="AW277" s="3">
        <f t="shared" si="483"/>
        <v>0</v>
      </c>
      <c r="AX277" s="3">
        <f t="shared" si="484"/>
        <v>0</v>
      </c>
      <c r="AY277" s="3">
        <f t="shared" si="485"/>
        <v>0</v>
      </c>
      <c r="AZ277" s="3">
        <f t="shared" si="486"/>
        <v>0</v>
      </c>
      <c r="BA277" s="3">
        <f t="shared" si="487"/>
        <v>0</v>
      </c>
    </row>
    <row r="278" spans="1:53">
      <c r="A278" s="3" t="str">
        <f t="shared" si="448"/>
        <v>Wolf Creek</v>
      </c>
      <c r="B278" s="3">
        <v>6</v>
      </c>
      <c r="C278" s="3">
        <f t="shared" si="446"/>
        <v>414</v>
      </c>
      <c r="D278" s="3">
        <f t="shared" si="488"/>
        <v>4</v>
      </c>
      <c r="E278" s="3">
        <f t="shared" si="488"/>
        <v>11</v>
      </c>
      <c r="F278" s="3">
        <f t="shared" si="488"/>
        <v>7</v>
      </c>
      <c r="G278" s="3">
        <f t="shared" si="488"/>
        <v>7</v>
      </c>
      <c r="H278" s="3">
        <f t="shared" si="488"/>
        <v>6</v>
      </c>
      <c r="I278" s="3">
        <f t="shared" si="488"/>
        <v>6</v>
      </c>
      <c r="J278" s="3">
        <f t="shared" si="449"/>
        <v>0</v>
      </c>
      <c r="K278" s="3">
        <f t="shared" si="450"/>
        <v>0</v>
      </c>
      <c r="L278" s="3">
        <f t="shared" si="451"/>
        <v>0</v>
      </c>
      <c r="M278" s="3">
        <f t="shared" si="435"/>
        <v>0</v>
      </c>
      <c r="N278" s="3">
        <f t="shared" si="436"/>
        <v>0</v>
      </c>
      <c r="O278" s="3">
        <f t="shared" si="437"/>
        <v>0</v>
      </c>
      <c r="P278" s="3">
        <f t="shared" si="438"/>
        <v>0</v>
      </c>
      <c r="Q278" s="3">
        <f t="shared" si="452"/>
        <v>0</v>
      </c>
      <c r="R278" s="3">
        <f t="shared" si="453"/>
        <v>1</v>
      </c>
      <c r="S278" s="3">
        <f t="shared" si="454"/>
        <v>1</v>
      </c>
      <c r="T278" s="3">
        <f t="shared" si="455"/>
        <v>0</v>
      </c>
      <c r="U278" s="3">
        <f t="shared" si="456"/>
        <v>0</v>
      </c>
      <c r="V278" s="3">
        <f t="shared" si="447"/>
        <v>0</v>
      </c>
      <c r="W278" s="3">
        <f t="shared" si="457"/>
        <v>0</v>
      </c>
      <c r="X278" s="3">
        <f t="shared" si="458"/>
        <v>0</v>
      </c>
      <c r="Y278" s="3">
        <f t="shared" si="459"/>
        <v>0</v>
      </c>
      <c r="Z278" s="3">
        <f t="shared" si="460"/>
        <v>0</v>
      </c>
      <c r="AA278" s="3">
        <f t="shared" si="461"/>
        <v>0</v>
      </c>
      <c r="AB278" s="3">
        <f t="shared" si="462"/>
        <v>1</v>
      </c>
      <c r="AC278" s="3">
        <f t="shared" si="463"/>
        <v>1</v>
      </c>
      <c r="AD278" s="3">
        <f t="shared" si="464"/>
        <v>0</v>
      </c>
      <c r="AE278" s="3">
        <f t="shared" si="465"/>
        <v>0</v>
      </c>
      <c r="AF278" s="3">
        <f t="shared" si="466"/>
        <v>0</v>
      </c>
      <c r="AG278" s="3">
        <f t="shared" si="467"/>
        <v>0</v>
      </c>
      <c r="AH278" s="3">
        <f t="shared" si="468"/>
        <v>0</v>
      </c>
      <c r="AI278" s="3">
        <f t="shared" si="469"/>
        <v>0</v>
      </c>
      <c r="AJ278" s="3">
        <f t="shared" si="470"/>
        <v>0</v>
      </c>
      <c r="AK278" s="3">
        <f t="shared" si="471"/>
        <v>1</v>
      </c>
      <c r="AL278" s="3">
        <f t="shared" si="472"/>
        <v>1</v>
      </c>
      <c r="AM278" s="3">
        <f t="shared" si="473"/>
        <v>2</v>
      </c>
      <c r="AN278" s="3">
        <f t="shared" si="474"/>
        <v>1</v>
      </c>
      <c r="AO278" s="3">
        <f t="shared" si="475"/>
        <v>414</v>
      </c>
      <c r="AP278" s="3">
        <f t="shared" si="476"/>
        <v>4</v>
      </c>
      <c r="AQ278" s="3">
        <f t="shared" si="477"/>
        <v>7</v>
      </c>
      <c r="AR278" s="3">
        <f t="shared" si="478"/>
        <v>7</v>
      </c>
      <c r="AS278" s="3">
        <f t="shared" si="479"/>
        <v>6</v>
      </c>
      <c r="AT278" s="3">
        <f t="shared" si="480"/>
        <v>6</v>
      </c>
      <c r="AU278" s="3">
        <f t="shared" si="481"/>
        <v>0</v>
      </c>
      <c r="AV278" s="3">
        <f t="shared" si="482"/>
        <v>0</v>
      </c>
      <c r="AW278" s="3">
        <f t="shared" si="483"/>
        <v>0</v>
      </c>
      <c r="AX278" s="3">
        <f t="shared" si="484"/>
        <v>0</v>
      </c>
      <c r="AY278" s="3">
        <f t="shared" si="485"/>
        <v>0</v>
      </c>
      <c r="AZ278" s="3">
        <f t="shared" si="486"/>
        <v>0</v>
      </c>
      <c r="BA278" s="3">
        <f t="shared" si="487"/>
        <v>0</v>
      </c>
    </row>
    <row r="279" spans="1:53">
      <c r="A279" s="3" t="str">
        <f t="shared" si="448"/>
        <v>Wolf Creek</v>
      </c>
      <c r="B279" s="3">
        <v>7</v>
      </c>
      <c r="C279" s="3">
        <f t="shared" si="446"/>
        <v>263</v>
      </c>
      <c r="D279" s="3">
        <f t="shared" si="488"/>
        <v>4</v>
      </c>
      <c r="E279" s="3">
        <f t="shared" si="488"/>
        <v>13</v>
      </c>
      <c r="F279" s="3">
        <f t="shared" si="488"/>
        <v>5</v>
      </c>
      <c r="G279" s="3">
        <f t="shared" si="488"/>
        <v>6</v>
      </c>
      <c r="H279" s="3">
        <f t="shared" si="488"/>
        <v>4</v>
      </c>
      <c r="I279" s="3">
        <f t="shared" si="488"/>
        <v>6</v>
      </c>
      <c r="J279" s="3">
        <f t="shared" si="449"/>
        <v>0</v>
      </c>
      <c r="K279" s="3">
        <f t="shared" si="450"/>
        <v>0</v>
      </c>
      <c r="L279" s="3">
        <f t="shared" si="451"/>
        <v>0</v>
      </c>
      <c r="M279" s="3">
        <f t="shared" ref="M279:M306" si="489">IF($J279=1,F279,0)</f>
        <v>0</v>
      </c>
      <c r="N279" s="3">
        <f t="shared" ref="N279:N306" si="490">IF($J279=1,G279,0)</f>
        <v>0</v>
      </c>
      <c r="O279" s="3">
        <f t="shared" ref="O279:O306" si="491">IF($J279=1,H279,0)</f>
        <v>0</v>
      </c>
      <c r="P279" s="3">
        <f t="shared" ref="P279:P306" si="492">IF($J279=1,I279,0)</f>
        <v>0</v>
      </c>
      <c r="Q279" s="3">
        <f t="shared" si="452"/>
        <v>1</v>
      </c>
      <c r="R279" s="3">
        <f t="shared" si="453"/>
        <v>1</v>
      </c>
      <c r="S279" s="3">
        <f t="shared" si="454"/>
        <v>2</v>
      </c>
      <c r="T279" s="3">
        <f t="shared" si="455"/>
        <v>1</v>
      </c>
      <c r="U279" s="3">
        <f t="shared" si="456"/>
        <v>263</v>
      </c>
      <c r="V279" s="3">
        <f t="shared" si="447"/>
        <v>4</v>
      </c>
      <c r="W279" s="3">
        <f t="shared" si="457"/>
        <v>5</v>
      </c>
      <c r="X279" s="3">
        <f t="shared" si="458"/>
        <v>6</v>
      </c>
      <c r="Y279" s="3">
        <f t="shared" si="459"/>
        <v>4</v>
      </c>
      <c r="Z279" s="3">
        <f t="shared" si="460"/>
        <v>6</v>
      </c>
      <c r="AA279" s="3">
        <f t="shared" si="461"/>
        <v>1</v>
      </c>
      <c r="AB279" s="3">
        <f t="shared" si="462"/>
        <v>0</v>
      </c>
      <c r="AC279" s="3">
        <f t="shared" si="463"/>
        <v>1</v>
      </c>
      <c r="AD279" s="3">
        <f t="shared" si="464"/>
        <v>0</v>
      </c>
      <c r="AE279" s="3">
        <f t="shared" si="465"/>
        <v>0</v>
      </c>
      <c r="AF279" s="3">
        <f t="shared" si="466"/>
        <v>0</v>
      </c>
      <c r="AG279" s="3">
        <f t="shared" si="467"/>
        <v>0</v>
      </c>
      <c r="AH279" s="3">
        <f t="shared" si="468"/>
        <v>0</v>
      </c>
      <c r="AI279" s="3">
        <f t="shared" si="469"/>
        <v>0</v>
      </c>
      <c r="AJ279" s="3">
        <f t="shared" si="470"/>
        <v>0</v>
      </c>
      <c r="AK279" s="3">
        <f t="shared" si="471"/>
        <v>1</v>
      </c>
      <c r="AL279" s="3">
        <f t="shared" si="472"/>
        <v>0</v>
      </c>
      <c r="AM279" s="3">
        <f t="shared" si="473"/>
        <v>1</v>
      </c>
      <c r="AN279" s="3">
        <f t="shared" si="474"/>
        <v>0</v>
      </c>
      <c r="AO279" s="3">
        <f t="shared" si="475"/>
        <v>0</v>
      </c>
      <c r="AP279" s="3">
        <f t="shared" si="476"/>
        <v>0</v>
      </c>
      <c r="AQ279" s="3">
        <f t="shared" si="477"/>
        <v>0</v>
      </c>
      <c r="AR279" s="3">
        <f t="shared" si="478"/>
        <v>0</v>
      </c>
      <c r="AS279" s="3">
        <f t="shared" si="479"/>
        <v>0</v>
      </c>
      <c r="AT279" s="3">
        <f t="shared" si="480"/>
        <v>0</v>
      </c>
      <c r="AU279" s="3">
        <f t="shared" si="481"/>
        <v>0</v>
      </c>
      <c r="AV279" s="3">
        <f t="shared" si="482"/>
        <v>0</v>
      </c>
      <c r="AW279" s="3">
        <f t="shared" si="483"/>
        <v>0</v>
      </c>
      <c r="AX279" s="3">
        <f t="shared" si="484"/>
        <v>0</v>
      </c>
      <c r="AY279" s="3">
        <f t="shared" si="485"/>
        <v>0</v>
      </c>
      <c r="AZ279" s="3">
        <f t="shared" si="486"/>
        <v>0</v>
      </c>
      <c r="BA279" s="3">
        <f t="shared" si="487"/>
        <v>0</v>
      </c>
    </row>
    <row r="280" spans="1:53">
      <c r="A280" s="3" t="str">
        <f t="shared" si="448"/>
        <v>Wolf Creek</v>
      </c>
      <c r="B280" s="3">
        <v>8</v>
      </c>
      <c r="C280" s="3">
        <f t="shared" si="446"/>
        <v>152</v>
      </c>
      <c r="D280" s="3">
        <f t="shared" si="488"/>
        <v>3</v>
      </c>
      <c r="E280" s="3">
        <f t="shared" si="488"/>
        <v>5</v>
      </c>
      <c r="F280" s="3">
        <f t="shared" si="488"/>
        <v>6</v>
      </c>
      <c r="G280" s="3">
        <f t="shared" si="488"/>
        <v>10</v>
      </c>
      <c r="H280" s="3">
        <f t="shared" si="488"/>
        <v>6</v>
      </c>
      <c r="I280" s="3">
        <f t="shared" si="488"/>
        <v>5</v>
      </c>
      <c r="J280" s="3">
        <f t="shared" si="449"/>
        <v>1</v>
      </c>
      <c r="K280" s="3">
        <f t="shared" si="450"/>
        <v>152</v>
      </c>
      <c r="L280" s="3">
        <f t="shared" si="451"/>
        <v>3</v>
      </c>
      <c r="M280" s="3">
        <f t="shared" si="489"/>
        <v>6</v>
      </c>
      <c r="N280" s="3">
        <f t="shared" si="490"/>
        <v>10</v>
      </c>
      <c r="O280" s="3">
        <f t="shared" si="491"/>
        <v>6</v>
      </c>
      <c r="P280" s="3">
        <f t="shared" si="492"/>
        <v>5</v>
      </c>
      <c r="Q280" s="3">
        <f t="shared" si="452"/>
        <v>1</v>
      </c>
      <c r="R280" s="3">
        <f t="shared" si="453"/>
        <v>0</v>
      </c>
      <c r="S280" s="3">
        <f t="shared" si="454"/>
        <v>1</v>
      </c>
      <c r="T280" s="3">
        <f t="shared" si="455"/>
        <v>0</v>
      </c>
      <c r="U280" s="3">
        <f t="shared" si="456"/>
        <v>0</v>
      </c>
      <c r="V280" s="3">
        <f t="shared" si="447"/>
        <v>0</v>
      </c>
      <c r="W280" s="3">
        <f t="shared" si="457"/>
        <v>0</v>
      </c>
      <c r="X280" s="3">
        <f t="shared" si="458"/>
        <v>0</v>
      </c>
      <c r="Y280" s="3">
        <f t="shared" si="459"/>
        <v>0</v>
      </c>
      <c r="Z280" s="3">
        <f t="shared" si="460"/>
        <v>0</v>
      </c>
      <c r="AA280" s="3">
        <f t="shared" si="461"/>
        <v>1</v>
      </c>
      <c r="AB280" s="3">
        <f t="shared" si="462"/>
        <v>0</v>
      </c>
      <c r="AC280" s="3">
        <f t="shared" si="463"/>
        <v>1</v>
      </c>
      <c r="AD280" s="3">
        <f t="shared" si="464"/>
        <v>0</v>
      </c>
      <c r="AE280" s="3">
        <f t="shared" si="465"/>
        <v>0</v>
      </c>
      <c r="AF280" s="3">
        <f t="shared" si="466"/>
        <v>0</v>
      </c>
      <c r="AG280" s="3">
        <f t="shared" si="467"/>
        <v>0</v>
      </c>
      <c r="AH280" s="3">
        <f t="shared" si="468"/>
        <v>0</v>
      </c>
      <c r="AI280" s="3">
        <f t="shared" si="469"/>
        <v>0</v>
      </c>
      <c r="AJ280" s="3">
        <f t="shared" si="470"/>
        <v>0</v>
      </c>
      <c r="AK280" s="3">
        <f t="shared" si="471"/>
        <v>1</v>
      </c>
      <c r="AL280" s="3">
        <f t="shared" si="472"/>
        <v>0</v>
      </c>
      <c r="AM280" s="3">
        <f t="shared" si="473"/>
        <v>1</v>
      </c>
      <c r="AN280" s="3">
        <f t="shared" si="474"/>
        <v>0</v>
      </c>
      <c r="AO280" s="3">
        <f t="shared" si="475"/>
        <v>0</v>
      </c>
      <c r="AP280" s="3">
        <f t="shared" si="476"/>
        <v>0</v>
      </c>
      <c r="AQ280" s="3">
        <f t="shared" si="477"/>
        <v>0</v>
      </c>
      <c r="AR280" s="3">
        <f t="shared" si="478"/>
        <v>0</v>
      </c>
      <c r="AS280" s="3">
        <f t="shared" si="479"/>
        <v>0</v>
      </c>
      <c r="AT280" s="3">
        <f t="shared" si="480"/>
        <v>0</v>
      </c>
      <c r="AU280" s="3">
        <f t="shared" si="481"/>
        <v>0</v>
      </c>
      <c r="AV280" s="3">
        <f t="shared" si="482"/>
        <v>0</v>
      </c>
      <c r="AW280" s="3">
        <f t="shared" si="483"/>
        <v>0</v>
      </c>
      <c r="AX280" s="3">
        <f t="shared" si="484"/>
        <v>0</v>
      </c>
      <c r="AY280" s="3">
        <f t="shared" si="485"/>
        <v>0</v>
      </c>
      <c r="AZ280" s="3">
        <f t="shared" si="486"/>
        <v>0</v>
      </c>
      <c r="BA280" s="3">
        <f t="shared" si="487"/>
        <v>0</v>
      </c>
    </row>
    <row r="281" spans="1:53">
      <c r="A281" s="3" t="str">
        <f t="shared" si="448"/>
        <v>Wolf Creek</v>
      </c>
      <c r="B281" s="3">
        <v>9</v>
      </c>
      <c r="C281" s="3">
        <f t="shared" si="446"/>
        <v>271</v>
      </c>
      <c r="D281" s="3">
        <f t="shared" si="488"/>
        <v>4</v>
      </c>
      <c r="E281" s="3">
        <f t="shared" si="488"/>
        <v>17</v>
      </c>
      <c r="F281" s="3">
        <f t="shared" si="488"/>
        <v>6</v>
      </c>
      <c r="G281" s="3">
        <f t="shared" si="488"/>
        <v>4</v>
      </c>
      <c r="H281" s="3">
        <f t="shared" si="488"/>
        <v>5</v>
      </c>
      <c r="I281" s="3">
        <f t="shared" si="488"/>
        <v>6</v>
      </c>
      <c r="J281" s="3">
        <f t="shared" si="449"/>
        <v>0</v>
      </c>
      <c r="K281" s="3">
        <f t="shared" si="450"/>
        <v>0</v>
      </c>
      <c r="L281" s="3">
        <f t="shared" si="451"/>
        <v>0</v>
      </c>
      <c r="M281" s="3">
        <f t="shared" si="489"/>
        <v>0</v>
      </c>
      <c r="N281" s="3">
        <f t="shared" si="490"/>
        <v>0</v>
      </c>
      <c r="O281" s="3">
        <f t="shared" si="491"/>
        <v>0</v>
      </c>
      <c r="P281" s="3">
        <f t="shared" si="492"/>
        <v>0</v>
      </c>
      <c r="Q281" s="3">
        <f t="shared" si="452"/>
        <v>1</v>
      </c>
      <c r="R281" s="3">
        <f t="shared" si="453"/>
        <v>1</v>
      </c>
      <c r="S281" s="3">
        <f t="shared" si="454"/>
        <v>2</v>
      </c>
      <c r="T281" s="3">
        <f t="shared" si="455"/>
        <v>1</v>
      </c>
      <c r="U281" s="3">
        <f t="shared" si="456"/>
        <v>271</v>
      </c>
      <c r="V281" s="3">
        <f t="shared" si="447"/>
        <v>4</v>
      </c>
      <c r="W281" s="3">
        <f t="shared" si="457"/>
        <v>6</v>
      </c>
      <c r="X281" s="3">
        <f t="shared" si="458"/>
        <v>4</v>
      </c>
      <c r="Y281" s="3">
        <f t="shared" si="459"/>
        <v>5</v>
      </c>
      <c r="Z281" s="3">
        <f t="shared" si="460"/>
        <v>6</v>
      </c>
      <c r="AA281" s="3">
        <f t="shared" si="461"/>
        <v>1</v>
      </c>
      <c r="AB281" s="3">
        <f t="shared" si="462"/>
        <v>0</v>
      </c>
      <c r="AC281" s="3">
        <f t="shared" si="463"/>
        <v>1</v>
      </c>
      <c r="AD281" s="3">
        <f t="shared" si="464"/>
        <v>0</v>
      </c>
      <c r="AE281" s="3">
        <f t="shared" si="465"/>
        <v>0</v>
      </c>
      <c r="AF281" s="3">
        <f t="shared" si="466"/>
        <v>0</v>
      </c>
      <c r="AG281" s="3">
        <f t="shared" si="467"/>
        <v>0</v>
      </c>
      <c r="AH281" s="3">
        <f t="shared" si="468"/>
        <v>0</v>
      </c>
      <c r="AI281" s="3">
        <f t="shared" si="469"/>
        <v>0</v>
      </c>
      <c r="AJ281" s="3">
        <f t="shared" si="470"/>
        <v>0</v>
      </c>
      <c r="AK281" s="3">
        <f t="shared" si="471"/>
        <v>1</v>
      </c>
      <c r="AL281" s="3">
        <f t="shared" si="472"/>
        <v>0</v>
      </c>
      <c r="AM281" s="3">
        <f t="shared" si="473"/>
        <v>1</v>
      </c>
      <c r="AN281" s="3">
        <f t="shared" si="474"/>
        <v>0</v>
      </c>
      <c r="AO281" s="3">
        <f t="shared" si="475"/>
        <v>0</v>
      </c>
      <c r="AP281" s="3">
        <f t="shared" si="476"/>
        <v>0</v>
      </c>
      <c r="AQ281" s="3">
        <f t="shared" si="477"/>
        <v>0</v>
      </c>
      <c r="AR281" s="3">
        <f t="shared" si="478"/>
        <v>0</v>
      </c>
      <c r="AS281" s="3">
        <f t="shared" si="479"/>
        <v>0</v>
      </c>
      <c r="AT281" s="3">
        <f t="shared" si="480"/>
        <v>0</v>
      </c>
      <c r="AU281" s="3">
        <f t="shared" si="481"/>
        <v>0</v>
      </c>
      <c r="AV281" s="3">
        <f t="shared" si="482"/>
        <v>0</v>
      </c>
      <c r="AW281" s="3">
        <f t="shared" si="483"/>
        <v>0</v>
      </c>
      <c r="AX281" s="3">
        <f t="shared" si="484"/>
        <v>0</v>
      </c>
      <c r="AY281" s="3">
        <f t="shared" si="485"/>
        <v>0</v>
      </c>
      <c r="AZ281" s="3">
        <f t="shared" si="486"/>
        <v>0</v>
      </c>
      <c r="BA281" s="3">
        <f t="shared" si="487"/>
        <v>0</v>
      </c>
    </row>
    <row r="282" spans="1:53">
      <c r="A282" s="3" t="str">
        <f t="shared" si="448"/>
        <v>Wolf Creek</v>
      </c>
      <c r="B282" s="3">
        <v>10</v>
      </c>
      <c r="C282" s="3">
        <f t="shared" si="446"/>
        <v>367</v>
      </c>
      <c r="D282" s="3">
        <f t="shared" ref="D282:I290" si="493">D83</f>
        <v>4</v>
      </c>
      <c r="E282" s="3">
        <f t="shared" si="493"/>
        <v>2</v>
      </c>
      <c r="F282" s="3">
        <f t="shared" si="493"/>
        <v>5</v>
      </c>
      <c r="G282" s="3">
        <f t="shared" si="493"/>
        <v>4</v>
      </c>
      <c r="H282" s="3">
        <f t="shared" si="493"/>
        <v>6</v>
      </c>
      <c r="I282" s="3">
        <f t="shared" si="493"/>
        <v>4</v>
      </c>
      <c r="J282" s="3">
        <f t="shared" si="449"/>
        <v>0</v>
      </c>
      <c r="K282" s="3">
        <f t="shared" si="450"/>
        <v>0</v>
      </c>
      <c r="L282" s="3">
        <f t="shared" si="451"/>
        <v>0</v>
      </c>
      <c r="M282" s="3">
        <f t="shared" si="489"/>
        <v>0</v>
      </c>
      <c r="N282" s="3">
        <f t="shared" si="490"/>
        <v>0</v>
      </c>
      <c r="O282" s="3">
        <f t="shared" si="491"/>
        <v>0</v>
      </c>
      <c r="P282" s="3">
        <f t="shared" si="492"/>
        <v>0</v>
      </c>
      <c r="Q282" s="3">
        <f t="shared" si="452"/>
        <v>0</v>
      </c>
      <c r="R282" s="3">
        <f t="shared" si="453"/>
        <v>1</v>
      </c>
      <c r="S282" s="3">
        <f t="shared" si="454"/>
        <v>1</v>
      </c>
      <c r="T282" s="3">
        <f t="shared" si="455"/>
        <v>0</v>
      </c>
      <c r="U282" s="3">
        <f t="shared" si="456"/>
        <v>0</v>
      </c>
      <c r="V282" s="3">
        <f t="shared" si="447"/>
        <v>0</v>
      </c>
      <c r="W282" s="3">
        <f t="shared" si="457"/>
        <v>0</v>
      </c>
      <c r="X282" s="3">
        <f t="shared" si="458"/>
        <v>0</v>
      </c>
      <c r="Y282" s="3">
        <f t="shared" si="459"/>
        <v>0</v>
      </c>
      <c r="Z282" s="3">
        <f t="shared" si="460"/>
        <v>0</v>
      </c>
      <c r="AA282" s="3">
        <f t="shared" si="461"/>
        <v>1</v>
      </c>
      <c r="AB282" s="3">
        <f t="shared" si="462"/>
        <v>1</v>
      </c>
      <c r="AC282" s="3">
        <f t="shared" si="463"/>
        <v>2</v>
      </c>
      <c r="AD282" s="3">
        <f t="shared" si="464"/>
        <v>1</v>
      </c>
      <c r="AE282" s="3">
        <f t="shared" si="465"/>
        <v>367</v>
      </c>
      <c r="AF282" s="3">
        <f t="shared" si="466"/>
        <v>4</v>
      </c>
      <c r="AG282" s="3">
        <f t="shared" si="467"/>
        <v>5</v>
      </c>
      <c r="AH282" s="3">
        <f t="shared" si="468"/>
        <v>4</v>
      </c>
      <c r="AI282" s="3">
        <f t="shared" si="469"/>
        <v>6</v>
      </c>
      <c r="AJ282" s="3">
        <f t="shared" si="470"/>
        <v>4</v>
      </c>
      <c r="AK282" s="3">
        <f t="shared" si="471"/>
        <v>1</v>
      </c>
      <c r="AL282" s="3">
        <f t="shared" si="472"/>
        <v>0</v>
      </c>
      <c r="AM282" s="3">
        <f t="shared" si="473"/>
        <v>1</v>
      </c>
      <c r="AN282" s="3">
        <f t="shared" si="474"/>
        <v>0</v>
      </c>
      <c r="AO282" s="3">
        <f t="shared" si="475"/>
        <v>0</v>
      </c>
      <c r="AP282" s="3">
        <f t="shared" si="476"/>
        <v>0</v>
      </c>
      <c r="AQ282" s="3">
        <f t="shared" si="477"/>
        <v>0</v>
      </c>
      <c r="AR282" s="3">
        <f t="shared" si="478"/>
        <v>0</v>
      </c>
      <c r="AS282" s="3">
        <f t="shared" si="479"/>
        <v>0</v>
      </c>
      <c r="AT282" s="3">
        <f t="shared" si="480"/>
        <v>0</v>
      </c>
      <c r="AU282" s="3">
        <f t="shared" si="481"/>
        <v>0</v>
      </c>
      <c r="AV282" s="3">
        <f t="shared" si="482"/>
        <v>0</v>
      </c>
      <c r="AW282" s="3">
        <f t="shared" si="483"/>
        <v>0</v>
      </c>
      <c r="AX282" s="3">
        <f t="shared" si="484"/>
        <v>0</v>
      </c>
      <c r="AY282" s="3">
        <f t="shared" si="485"/>
        <v>0</v>
      </c>
      <c r="AZ282" s="3">
        <f t="shared" si="486"/>
        <v>0</v>
      </c>
      <c r="BA282" s="3">
        <f t="shared" si="487"/>
        <v>0</v>
      </c>
    </row>
    <row r="283" spans="1:53">
      <c r="A283" s="3" t="str">
        <f t="shared" si="448"/>
        <v>Wolf Creek</v>
      </c>
      <c r="B283" s="3">
        <v>11</v>
      </c>
      <c r="C283" s="3">
        <f t="shared" si="446"/>
        <v>166</v>
      </c>
      <c r="D283" s="3">
        <f t="shared" si="493"/>
        <v>3</v>
      </c>
      <c r="E283" s="3">
        <f t="shared" si="493"/>
        <v>16</v>
      </c>
      <c r="F283" s="3">
        <f t="shared" si="493"/>
        <v>4</v>
      </c>
      <c r="G283" s="3">
        <f t="shared" si="493"/>
        <v>3</v>
      </c>
      <c r="H283" s="3">
        <f t="shared" si="493"/>
        <v>6</v>
      </c>
      <c r="I283" s="3">
        <f t="shared" si="493"/>
        <v>5</v>
      </c>
      <c r="J283" s="3">
        <f t="shared" si="449"/>
        <v>1</v>
      </c>
      <c r="K283" s="3">
        <f t="shared" si="450"/>
        <v>166</v>
      </c>
      <c r="L283" s="3">
        <f t="shared" si="451"/>
        <v>3</v>
      </c>
      <c r="M283" s="3">
        <f t="shared" si="489"/>
        <v>4</v>
      </c>
      <c r="N283" s="3">
        <f t="shared" si="490"/>
        <v>3</v>
      </c>
      <c r="O283" s="3">
        <f t="shared" si="491"/>
        <v>6</v>
      </c>
      <c r="P283" s="3">
        <f t="shared" si="492"/>
        <v>5</v>
      </c>
      <c r="Q283" s="3">
        <f t="shared" si="452"/>
        <v>1</v>
      </c>
      <c r="R283" s="3">
        <f t="shared" si="453"/>
        <v>0</v>
      </c>
      <c r="S283" s="3">
        <f t="shared" si="454"/>
        <v>1</v>
      </c>
      <c r="T283" s="3">
        <f t="shared" si="455"/>
        <v>0</v>
      </c>
      <c r="U283" s="3">
        <f t="shared" si="456"/>
        <v>0</v>
      </c>
      <c r="V283" s="3">
        <f t="shared" si="447"/>
        <v>0</v>
      </c>
      <c r="W283" s="3">
        <f t="shared" si="457"/>
        <v>0</v>
      </c>
      <c r="X283" s="3">
        <f t="shared" si="458"/>
        <v>0</v>
      </c>
      <c r="Y283" s="3">
        <f t="shared" si="459"/>
        <v>0</v>
      </c>
      <c r="Z283" s="3">
        <f t="shared" si="460"/>
        <v>0</v>
      </c>
      <c r="AA283" s="3">
        <f t="shared" si="461"/>
        <v>1</v>
      </c>
      <c r="AB283" s="3">
        <f t="shared" si="462"/>
        <v>0</v>
      </c>
      <c r="AC283" s="3">
        <f t="shared" si="463"/>
        <v>1</v>
      </c>
      <c r="AD283" s="3">
        <f t="shared" si="464"/>
        <v>0</v>
      </c>
      <c r="AE283" s="3">
        <f t="shared" si="465"/>
        <v>0</v>
      </c>
      <c r="AF283" s="3">
        <f t="shared" si="466"/>
        <v>0</v>
      </c>
      <c r="AG283" s="3">
        <f t="shared" si="467"/>
        <v>0</v>
      </c>
      <c r="AH283" s="3">
        <f t="shared" si="468"/>
        <v>0</v>
      </c>
      <c r="AI283" s="3">
        <f t="shared" si="469"/>
        <v>0</v>
      </c>
      <c r="AJ283" s="3">
        <f t="shared" si="470"/>
        <v>0</v>
      </c>
      <c r="AK283" s="3">
        <f t="shared" si="471"/>
        <v>1</v>
      </c>
      <c r="AL283" s="3">
        <f t="shared" si="472"/>
        <v>0</v>
      </c>
      <c r="AM283" s="3">
        <f t="shared" si="473"/>
        <v>1</v>
      </c>
      <c r="AN283" s="3">
        <f t="shared" si="474"/>
        <v>0</v>
      </c>
      <c r="AO283" s="3">
        <f t="shared" si="475"/>
        <v>0</v>
      </c>
      <c r="AP283" s="3">
        <f t="shared" si="476"/>
        <v>0</v>
      </c>
      <c r="AQ283" s="3">
        <f t="shared" si="477"/>
        <v>0</v>
      </c>
      <c r="AR283" s="3">
        <f t="shared" si="478"/>
        <v>0</v>
      </c>
      <c r="AS283" s="3">
        <f t="shared" si="479"/>
        <v>0</v>
      </c>
      <c r="AT283" s="3">
        <f t="shared" si="480"/>
        <v>0</v>
      </c>
      <c r="AU283" s="3">
        <f t="shared" si="481"/>
        <v>0</v>
      </c>
      <c r="AV283" s="3">
        <f t="shared" si="482"/>
        <v>0</v>
      </c>
      <c r="AW283" s="3">
        <f t="shared" si="483"/>
        <v>0</v>
      </c>
      <c r="AX283" s="3">
        <f t="shared" si="484"/>
        <v>0</v>
      </c>
      <c r="AY283" s="3">
        <f t="shared" si="485"/>
        <v>0</v>
      </c>
      <c r="AZ283" s="3">
        <f t="shared" si="486"/>
        <v>0</v>
      </c>
      <c r="BA283" s="3">
        <f t="shared" si="487"/>
        <v>0</v>
      </c>
    </row>
    <row r="284" spans="1:53">
      <c r="A284" s="3" t="str">
        <f t="shared" si="448"/>
        <v>Wolf Creek</v>
      </c>
      <c r="B284" s="3">
        <v>12</v>
      </c>
      <c r="C284" s="3">
        <f t="shared" si="446"/>
        <v>490</v>
      </c>
      <c r="D284" s="3">
        <f t="shared" si="493"/>
        <v>5</v>
      </c>
      <c r="E284" s="3">
        <f t="shared" si="493"/>
        <v>8</v>
      </c>
      <c r="F284" s="3">
        <f t="shared" si="493"/>
        <v>6</v>
      </c>
      <c r="G284" s="3">
        <f t="shared" si="493"/>
        <v>6</v>
      </c>
      <c r="H284" s="3">
        <f t="shared" si="493"/>
        <v>6</v>
      </c>
      <c r="I284" s="3">
        <f t="shared" si="493"/>
        <v>8</v>
      </c>
      <c r="J284" s="3">
        <f t="shared" si="449"/>
        <v>0</v>
      </c>
      <c r="K284" s="3">
        <f t="shared" si="450"/>
        <v>0</v>
      </c>
      <c r="L284" s="3">
        <f t="shared" si="451"/>
        <v>0</v>
      </c>
      <c r="M284" s="3">
        <f t="shared" si="489"/>
        <v>0</v>
      </c>
      <c r="N284" s="3">
        <f t="shared" si="490"/>
        <v>0</v>
      </c>
      <c r="O284" s="3">
        <f t="shared" si="491"/>
        <v>0</v>
      </c>
      <c r="P284" s="3">
        <f t="shared" si="492"/>
        <v>0</v>
      </c>
      <c r="Q284" s="3">
        <f t="shared" si="452"/>
        <v>0</v>
      </c>
      <c r="R284" s="3">
        <f t="shared" si="453"/>
        <v>1</v>
      </c>
      <c r="S284" s="3">
        <f t="shared" si="454"/>
        <v>1</v>
      </c>
      <c r="T284" s="3">
        <f t="shared" si="455"/>
        <v>0</v>
      </c>
      <c r="U284" s="3">
        <f t="shared" si="456"/>
        <v>0</v>
      </c>
      <c r="V284" s="3">
        <f t="shared" si="447"/>
        <v>0</v>
      </c>
      <c r="W284" s="3">
        <f t="shared" si="457"/>
        <v>0</v>
      </c>
      <c r="X284" s="3">
        <f t="shared" si="458"/>
        <v>0</v>
      </c>
      <c r="Y284" s="3">
        <f t="shared" si="459"/>
        <v>0</v>
      </c>
      <c r="Z284" s="3">
        <f t="shared" si="460"/>
        <v>0</v>
      </c>
      <c r="AA284" s="3">
        <f t="shared" si="461"/>
        <v>0</v>
      </c>
      <c r="AB284" s="3">
        <f t="shared" si="462"/>
        <v>1</v>
      </c>
      <c r="AC284" s="3">
        <f t="shared" si="463"/>
        <v>1</v>
      </c>
      <c r="AD284" s="3">
        <f t="shared" si="464"/>
        <v>0</v>
      </c>
      <c r="AE284" s="3">
        <f t="shared" si="465"/>
        <v>0</v>
      </c>
      <c r="AF284" s="3">
        <f t="shared" si="466"/>
        <v>0</v>
      </c>
      <c r="AG284" s="3">
        <f t="shared" si="467"/>
        <v>0</v>
      </c>
      <c r="AH284" s="3">
        <f t="shared" si="468"/>
        <v>0</v>
      </c>
      <c r="AI284" s="3">
        <f t="shared" si="469"/>
        <v>0</v>
      </c>
      <c r="AJ284" s="3">
        <f t="shared" si="470"/>
        <v>0</v>
      </c>
      <c r="AK284" s="3">
        <f t="shared" si="471"/>
        <v>1</v>
      </c>
      <c r="AL284" s="3">
        <f t="shared" si="472"/>
        <v>1</v>
      </c>
      <c r="AM284" s="3">
        <f t="shared" si="473"/>
        <v>2</v>
      </c>
      <c r="AN284" s="3">
        <f t="shared" si="474"/>
        <v>1</v>
      </c>
      <c r="AO284" s="3">
        <f t="shared" si="475"/>
        <v>490</v>
      </c>
      <c r="AP284" s="3">
        <f t="shared" si="476"/>
        <v>5</v>
      </c>
      <c r="AQ284" s="3">
        <f t="shared" si="477"/>
        <v>6</v>
      </c>
      <c r="AR284" s="3">
        <f t="shared" si="478"/>
        <v>6</v>
      </c>
      <c r="AS284" s="3">
        <f t="shared" si="479"/>
        <v>6</v>
      </c>
      <c r="AT284" s="3">
        <f t="shared" si="480"/>
        <v>8</v>
      </c>
      <c r="AU284" s="3">
        <f t="shared" si="481"/>
        <v>0</v>
      </c>
      <c r="AV284" s="3">
        <f t="shared" si="482"/>
        <v>0</v>
      </c>
      <c r="AW284" s="3">
        <f t="shared" si="483"/>
        <v>0</v>
      </c>
      <c r="AX284" s="3">
        <f t="shared" si="484"/>
        <v>0</v>
      </c>
      <c r="AY284" s="3">
        <f t="shared" si="485"/>
        <v>0</v>
      </c>
      <c r="AZ284" s="3">
        <f t="shared" si="486"/>
        <v>0</v>
      </c>
      <c r="BA284" s="3">
        <f t="shared" si="487"/>
        <v>0</v>
      </c>
    </row>
    <row r="285" spans="1:53">
      <c r="A285" s="3" t="str">
        <f t="shared" si="448"/>
        <v>Wolf Creek</v>
      </c>
      <c r="B285" s="3">
        <v>13</v>
      </c>
      <c r="C285" s="3">
        <f t="shared" si="446"/>
        <v>301</v>
      </c>
      <c r="D285" s="3">
        <f t="shared" si="493"/>
        <v>4</v>
      </c>
      <c r="E285" s="3">
        <f t="shared" si="493"/>
        <v>14</v>
      </c>
      <c r="F285" s="3">
        <f t="shared" si="493"/>
        <v>6</v>
      </c>
      <c r="G285" s="3">
        <f t="shared" si="493"/>
        <v>3</v>
      </c>
      <c r="H285" s="3">
        <f t="shared" si="493"/>
        <v>5</v>
      </c>
      <c r="I285" s="3">
        <f t="shared" si="493"/>
        <v>6</v>
      </c>
      <c r="J285" s="3">
        <f t="shared" si="449"/>
        <v>0</v>
      </c>
      <c r="K285" s="3">
        <f t="shared" si="450"/>
        <v>0</v>
      </c>
      <c r="L285" s="3">
        <f t="shared" si="451"/>
        <v>0</v>
      </c>
      <c r="M285" s="3">
        <f t="shared" si="489"/>
        <v>0</v>
      </c>
      <c r="N285" s="3">
        <f t="shared" si="490"/>
        <v>0</v>
      </c>
      <c r="O285" s="3">
        <f t="shared" si="491"/>
        <v>0</v>
      </c>
      <c r="P285" s="3">
        <f t="shared" si="492"/>
        <v>0</v>
      </c>
      <c r="Q285" s="3">
        <f t="shared" si="452"/>
        <v>0</v>
      </c>
      <c r="R285" s="3">
        <f t="shared" si="453"/>
        <v>1</v>
      </c>
      <c r="S285" s="3">
        <f t="shared" si="454"/>
        <v>1</v>
      </c>
      <c r="T285" s="3">
        <f t="shared" si="455"/>
        <v>0</v>
      </c>
      <c r="U285" s="3">
        <f t="shared" si="456"/>
        <v>0</v>
      </c>
      <c r="V285" s="3">
        <f t="shared" si="447"/>
        <v>0</v>
      </c>
      <c r="W285" s="3">
        <f t="shared" si="457"/>
        <v>0</v>
      </c>
      <c r="X285" s="3">
        <f t="shared" si="458"/>
        <v>0</v>
      </c>
      <c r="Y285" s="3">
        <f t="shared" si="459"/>
        <v>0</v>
      </c>
      <c r="Z285" s="3">
        <f t="shared" si="460"/>
        <v>0</v>
      </c>
      <c r="AA285" s="3">
        <f t="shared" si="461"/>
        <v>1</v>
      </c>
      <c r="AB285" s="3">
        <f t="shared" si="462"/>
        <v>1</v>
      </c>
      <c r="AC285" s="3">
        <f t="shared" si="463"/>
        <v>2</v>
      </c>
      <c r="AD285" s="3">
        <f t="shared" si="464"/>
        <v>1</v>
      </c>
      <c r="AE285" s="3">
        <f t="shared" si="465"/>
        <v>301</v>
      </c>
      <c r="AF285" s="3">
        <f t="shared" si="466"/>
        <v>4</v>
      </c>
      <c r="AG285" s="3">
        <f t="shared" si="467"/>
        <v>6</v>
      </c>
      <c r="AH285" s="3">
        <f t="shared" si="468"/>
        <v>3</v>
      </c>
      <c r="AI285" s="3">
        <f t="shared" si="469"/>
        <v>5</v>
      </c>
      <c r="AJ285" s="3">
        <f t="shared" si="470"/>
        <v>6</v>
      </c>
      <c r="AK285" s="3">
        <f t="shared" si="471"/>
        <v>1</v>
      </c>
      <c r="AL285" s="3">
        <f t="shared" si="472"/>
        <v>0</v>
      </c>
      <c r="AM285" s="3">
        <f t="shared" si="473"/>
        <v>1</v>
      </c>
      <c r="AN285" s="3">
        <f t="shared" si="474"/>
        <v>0</v>
      </c>
      <c r="AO285" s="3">
        <f t="shared" si="475"/>
        <v>0</v>
      </c>
      <c r="AP285" s="3">
        <f t="shared" si="476"/>
        <v>0</v>
      </c>
      <c r="AQ285" s="3">
        <f t="shared" si="477"/>
        <v>0</v>
      </c>
      <c r="AR285" s="3">
        <f t="shared" si="478"/>
        <v>0</v>
      </c>
      <c r="AS285" s="3">
        <f t="shared" si="479"/>
        <v>0</v>
      </c>
      <c r="AT285" s="3">
        <f t="shared" si="480"/>
        <v>0</v>
      </c>
      <c r="AU285" s="3">
        <f t="shared" si="481"/>
        <v>0</v>
      </c>
      <c r="AV285" s="3">
        <f t="shared" si="482"/>
        <v>0</v>
      </c>
      <c r="AW285" s="3">
        <f t="shared" si="483"/>
        <v>0</v>
      </c>
      <c r="AX285" s="3">
        <f t="shared" si="484"/>
        <v>0</v>
      </c>
      <c r="AY285" s="3">
        <f t="shared" si="485"/>
        <v>0</v>
      </c>
      <c r="AZ285" s="3">
        <f t="shared" si="486"/>
        <v>0</v>
      </c>
      <c r="BA285" s="3">
        <f t="shared" si="487"/>
        <v>0</v>
      </c>
    </row>
    <row r="286" spans="1:53">
      <c r="A286" s="3" t="str">
        <f t="shared" si="448"/>
        <v>Wolf Creek</v>
      </c>
      <c r="B286" s="3">
        <v>14</v>
      </c>
      <c r="C286" s="3">
        <f t="shared" si="446"/>
        <v>367</v>
      </c>
      <c r="D286" s="3">
        <f t="shared" si="493"/>
        <v>4</v>
      </c>
      <c r="E286" s="3">
        <f t="shared" si="493"/>
        <v>4</v>
      </c>
      <c r="F286" s="3">
        <f t="shared" si="493"/>
        <v>5</v>
      </c>
      <c r="G286" s="3">
        <f t="shared" si="493"/>
        <v>6</v>
      </c>
      <c r="H286" s="3">
        <f t="shared" si="493"/>
        <v>6</v>
      </c>
      <c r="I286" s="3">
        <f t="shared" si="493"/>
        <v>6</v>
      </c>
      <c r="J286" s="3">
        <f t="shared" si="449"/>
        <v>0</v>
      </c>
      <c r="K286" s="3">
        <f t="shared" si="450"/>
        <v>0</v>
      </c>
      <c r="L286" s="3">
        <f t="shared" si="451"/>
        <v>0</v>
      </c>
      <c r="M286" s="3">
        <f t="shared" si="489"/>
        <v>0</v>
      </c>
      <c r="N286" s="3">
        <f t="shared" si="490"/>
        <v>0</v>
      </c>
      <c r="O286" s="3">
        <f t="shared" si="491"/>
        <v>0</v>
      </c>
      <c r="P286" s="3">
        <f t="shared" si="492"/>
        <v>0</v>
      </c>
      <c r="Q286" s="3">
        <f t="shared" si="452"/>
        <v>0</v>
      </c>
      <c r="R286" s="3">
        <f t="shared" si="453"/>
        <v>1</v>
      </c>
      <c r="S286" s="3">
        <f t="shared" si="454"/>
        <v>1</v>
      </c>
      <c r="T286" s="3">
        <f t="shared" si="455"/>
        <v>0</v>
      </c>
      <c r="U286" s="3">
        <f t="shared" si="456"/>
        <v>0</v>
      </c>
      <c r="V286" s="3">
        <f t="shared" si="447"/>
        <v>0</v>
      </c>
      <c r="W286" s="3">
        <f t="shared" si="457"/>
        <v>0</v>
      </c>
      <c r="X286" s="3">
        <f t="shared" si="458"/>
        <v>0</v>
      </c>
      <c r="Y286" s="3">
        <f t="shared" si="459"/>
        <v>0</v>
      </c>
      <c r="Z286" s="3">
        <f t="shared" si="460"/>
        <v>0</v>
      </c>
      <c r="AA286" s="3">
        <f t="shared" si="461"/>
        <v>1</v>
      </c>
      <c r="AB286" s="3">
        <f t="shared" si="462"/>
        <v>1</v>
      </c>
      <c r="AC286" s="3">
        <f t="shared" si="463"/>
        <v>2</v>
      </c>
      <c r="AD286" s="3">
        <f t="shared" si="464"/>
        <v>1</v>
      </c>
      <c r="AE286" s="3">
        <f t="shared" si="465"/>
        <v>367</v>
      </c>
      <c r="AF286" s="3">
        <f t="shared" si="466"/>
        <v>4</v>
      </c>
      <c r="AG286" s="3">
        <f t="shared" si="467"/>
        <v>5</v>
      </c>
      <c r="AH286" s="3">
        <f t="shared" si="468"/>
        <v>6</v>
      </c>
      <c r="AI286" s="3">
        <f t="shared" si="469"/>
        <v>6</v>
      </c>
      <c r="AJ286" s="3">
        <f t="shared" si="470"/>
        <v>6</v>
      </c>
      <c r="AK286" s="3">
        <f t="shared" si="471"/>
        <v>1</v>
      </c>
      <c r="AL286" s="3">
        <f t="shared" si="472"/>
        <v>0</v>
      </c>
      <c r="AM286" s="3">
        <f t="shared" si="473"/>
        <v>1</v>
      </c>
      <c r="AN286" s="3">
        <f t="shared" si="474"/>
        <v>0</v>
      </c>
      <c r="AO286" s="3">
        <f t="shared" si="475"/>
        <v>0</v>
      </c>
      <c r="AP286" s="3">
        <f t="shared" si="476"/>
        <v>0</v>
      </c>
      <c r="AQ286" s="3">
        <f t="shared" si="477"/>
        <v>0</v>
      </c>
      <c r="AR286" s="3">
        <f t="shared" si="478"/>
        <v>0</v>
      </c>
      <c r="AS286" s="3">
        <f t="shared" si="479"/>
        <v>0</v>
      </c>
      <c r="AT286" s="3">
        <f t="shared" si="480"/>
        <v>0</v>
      </c>
      <c r="AU286" s="3">
        <f t="shared" si="481"/>
        <v>0</v>
      </c>
      <c r="AV286" s="3">
        <f t="shared" si="482"/>
        <v>0</v>
      </c>
      <c r="AW286" s="3">
        <f t="shared" si="483"/>
        <v>0</v>
      </c>
      <c r="AX286" s="3">
        <f t="shared" si="484"/>
        <v>0</v>
      </c>
      <c r="AY286" s="3">
        <f t="shared" si="485"/>
        <v>0</v>
      </c>
      <c r="AZ286" s="3">
        <f t="shared" si="486"/>
        <v>0</v>
      </c>
      <c r="BA286" s="3">
        <f t="shared" si="487"/>
        <v>0</v>
      </c>
    </row>
    <row r="287" spans="1:53">
      <c r="A287" s="3" t="str">
        <f t="shared" si="448"/>
        <v>Wolf Creek</v>
      </c>
      <c r="B287" s="3">
        <v>15</v>
      </c>
      <c r="C287" s="3">
        <f t="shared" si="446"/>
        <v>113</v>
      </c>
      <c r="D287" s="3">
        <f t="shared" si="493"/>
        <v>3</v>
      </c>
      <c r="E287" s="3">
        <f t="shared" si="493"/>
        <v>18</v>
      </c>
      <c r="F287" s="3">
        <f t="shared" si="493"/>
        <v>4</v>
      </c>
      <c r="G287" s="3">
        <f t="shared" si="493"/>
        <v>4</v>
      </c>
      <c r="H287" s="3">
        <f t="shared" si="493"/>
        <v>3</v>
      </c>
      <c r="I287" s="3">
        <f t="shared" si="493"/>
        <v>4</v>
      </c>
      <c r="J287" s="3">
        <f t="shared" si="449"/>
        <v>1</v>
      </c>
      <c r="K287" s="3">
        <f t="shared" si="450"/>
        <v>113</v>
      </c>
      <c r="L287" s="3">
        <f t="shared" si="451"/>
        <v>3</v>
      </c>
      <c r="M287" s="3">
        <f t="shared" si="489"/>
        <v>4</v>
      </c>
      <c r="N287" s="3">
        <f t="shared" si="490"/>
        <v>4</v>
      </c>
      <c r="O287" s="3">
        <f t="shared" si="491"/>
        <v>3</v>
      </c>
      <c r="P287" s="3">
        <f t="shared" si="492"/>
        <v>4</v>
      </c>
      <c r="Q287" s="3">
        <f t="shared" si="452"/>
        <v>1</v>
      </c>
      <c r="R287" s="3">
        <f t="shared" si="453"/>
        <v>0</v>
      </c>
      <c r="S287" s="3">
        <f t="shared" si="454"/>
        <v>1</v>
      </c>
      <c r="T287" s="3">
        <f t="shared" si="455"/>
        <v>0</v>
      </c>
      <c r="U287" s="3">
        <f t="shared" si="456"/>
        <v>0</v>
      </c>
      <c r="V287" s="3">
        <f t="shared" si="447"/>
        <v>0</v>
      </c>
      <c r="W287" s="3">
        <f t="shared" si="457"/>
        <v>0</v>
      </c>
      <c r="X287" s="3">
        <f t="shared" si="458"/>
        <v>0</v>
      </c>
      <c r="Y287" s="3">
        <f t="shared" si="459"/>
        <v>0</v>
      </c>
      <c r="Z287" s="3">
        <f t="shared" si="460"/>
        <v>0</v>
      </c>
      <c r="AA287" s="3">
        <f t="shared" si="461"/>
        <v>1</v>
      </c>
      <c r="AB287" s="3">
        <f t="shared" si="462"/>
        <v>0</v>
      </c>
      <c r="AC287" s="3">
        <f t="shared" si="463"/>
        <v>1</v>
      </c>
      <c r="AD287" s="3">
        <f t="shared" si="464"/>
        <v>0</v>
      </c>
      <c r="AE287" s="3">
        <f t="shared" si="465"/>
        <v>0</v>
      </c>
      <c r="AF287" s="3">
        <f t="shared" si="466"/>
        <v>0</v>
      </c>
      <c r="AG287" s="3">
        <f t="shared" si="467"/>
        <v>0</v>
      </c>
      <c r="AH287" s="3">
        <f t="shared" si="468"/>
        <v>0</v>
      </c>
      <c r="AI287" s="3">
        <f t="shared" si="469"/>
        <v>0</v>
      </c>
      <c r="AJ287" s="3">
        <f t="shared" si="470"/>
        <v>0</v>
      </c>
      <c r="AK287" s="3">
        <f t="shared" si="471"/>
        <v>1</v>
      </c>
      <c r="AL287" s="3">
        <f t="shared" si="472"/>
        <v>0</v>
      </c>
      <c r="AM287" s="3">
        <f t="shared" si="473"/>
        <v>1</v>
      </c>
      <c r="AN287" s="3">
        <f t="shared" si="474"/>
        <v>0</v>
      </c>
      <c r="AO287" s="3">
        <f t="shared" si="475"/>
        <v>0</v>
      </c>
      <c r="AP287" s="3">
        <f t="shared" si="476"/>
        <v>0</v>
      </c>
      <c r="AQ287" s="3">
        <f t="shared" si="477"/>
        <v>0</v>
      </c>
      <c r="AR287" s="3">
        <f t="shared" si="478"/>
        <v>0</v>
      </c>
      <c r="AS287" s="3">
        <f t="shared" si="479"/>
        <v>0</v>
      </c>
      <c r="AT287" s="3">
        <f t="shared" si="480"/>
        <v>0</v>
      </c>
      <c r="AU287" s="3">
        <f t="shared" si="481"/>
        <v>0</v>
      </c>
      <c r="AV287" s="3">
        <f t="shared" si="482"/>
        <v>0</v>
      </c>
      <c r="AW287" s="3">
        <f t="shared" si="483"/>
        <v>0</v>
      </c>
      <c r="AX287" s="3">
        <f t="shared" si="484"/>
        <v>0</v>
      </c>
      <c r="AY287" s="3">
        <f t="shared" si="485"/>
        <v>0</v>
      </c>
      <c r="AZ287" s="3">
        <f t="shared" si="486"/>
        <v>0</v>
      </c>
      <c r="BA287" s="3">
        <f t="shared" si="487"/>
        <v>0</v>
      </c>
    </row>
    <row r="288" spans="1:53">
      <c r="A288" s="3" t="str">
        <f t="shared" si="448"/>
        <v>Wolf Creek</v>
      </c>
      <c r="B288" s="3">
        <v>16</v>
      </c>
      <c r="C288" s="3">
        <f t="shared" si="446"/>
        <v>346</v>
      </c>
      <c r="D288" s="3">
        <f t="shared" si="493"/>
        <v>4</v>
      </c>
      <c r="E288" s="3">
        <f t="shared" si="493"/>
        <v>10</v>
      </c>
      <c r="F288" s="3">
        <f t="shared" si="493"/>
        <v>5</v>
      </c>
      <c r="G288" s="3">
        <f t="shared" si="493"/>
        <v>4</v>
      </c>
      <c r="H288" s="3">
        <f t="shared" si="493"/>
        <v>5</v>
      </c>
      <c r="I288" s="3">
        <f t="shared" si="493"/>
        <v>4</v>
      </c>
      <c r="J288" s="3">
        <f t="shared" si="449"/>
        <v>0</v>
      </c>
      <c r="K288" s="3">
        <f t="shared" si="450"/>
        <v>0</v>
      </c>
      <c r="L288" s="3">
        <f t="shared" si="451"/>
        <v>0</v>
      </c>
      <c r="M288" s="3">
        <f t="shared" si="489"/>
        <v>0</v>
      </c>
      <c r="N288" s="3">
        <f t="shared" si="490"/>
        <v>0</v>
      </c>
      <c r="O288" s="3">
        <f t="shared" si="491"/>
        <v>0</v>
      </c>
      <c r="P288" s="3">
        <f t="shared" si="492"/>
        <v>0</v>
      </c>
      <c r="Q288" s="3">
        <f t="shared" si="452"/>
        <v>0</v>
      </c>
      <c r="R288" s="3">
        <f t="shared" si="453"/>
        <v>1</v>
      </c>
      <c r="S288" s="3">
        <f t="shared" si="454"/>
        <v>1</v>
      </c>
      <c r="T288" s="3">
        <f t="shared" si="455"/>
        <v>0</v>
      </c>
      <c r="U288" s="3">
        <f t="shared" si="456"/>
        <v>0</v>
      </c>
      <c r="V288" s="3">
        <f t="shared" si="447"/>
        <v>0</v>
      </c>
      <c r="W288" s="3">
        <f t="shared" si="457"/>
        <v>0</v>
      </c>
      <c r="X288" s="3">
        <f t="shared" si="458"/>
        <v>0</v>
      </c>
      <c r="Y288" s="3">
        <f t="shared" si="459"/>
        <v>0</v>
      </c>
      <c r="Z288" s="3">
        <f t="shared" si="460"/>
        <v>0</v>
      </c>
      <c r="AA288" s="3">
        <f t="shared" si="461"/>
        <v>1</v>
      </c>
      <c r="AB288" s="3">
        <f t="shared" si="462"/>
        <v>1</v>
      </c>
      <c r="AC288" s="3">
        <f t="shared" si="463"/>
        <v>2</v>
      </c>
      <c r="AD288" s="3">
        <f t="shared" si="464"/>
        <v>1</v>
      </c>
      <c r="AE288" s="3">
        <f t="shared" si="465"/>
        <v>346</v>
      </c>
      <c r="AF288" s="3">
        <f t="shared" si="466"/>
        <v>4</v>
      </c>
      <c r="AG288" s="3">
        <f t="shared" si="467"/>
        <v>5</v>
      </c>
      <c r="AH288" s="3">
        <f t="shared" si="468"/>
        <v>4</v>
      </c>
      <c r="AI288" s="3">
        <f t="shared" si="469"/>
        <v>5</v>
      </c>
      <c r="AJ288" s="3">
        <f t="shared" si="470"/>
        <v>4</v>
      </c>
      <c r="AK288" s="3">
        <f t="shared" si="471"/>
        <v>1</v>
      </c>
      <c r="AL288" s="3">
        <f t="shared" si="472"/>
        <v>0</v>
      </c>
      <c r="AM288" s="3">
        <f t="shared" si="473"/>
        <v>1</v>
      </c>
      <c r="AN288" s="3">
        <f t="shared" si="474"/>
        <v>0</v>
      </c>
      <c r="AO288" s="3">
        <f t="shared" si="475"/>
        <v>0</v>
      </c>
      <c r="AP288" s="3">
        <f t="shared" si="476"/>
        <v>0</v>
      </c>
      <c r="AQ288" s="3">
        <f t="shared" si="477"/>
        <v>0</v>
      </c>
      <c r="AR288" s="3">
        <f t="shared" si="478"/>
        <v>0</v>
      </c>
      <c r="AS288" s="3">
        <f t="shared" si="479"/>
        <v>0</v>
      </c>
      <c r="AT288" s="3">
        <f t="shared" si="480"/>
        <v>0</v>
      </c>
      <c r="AU288" s="3">
        <f t="shared" si="481"/>
        <v>0</v>
      </c>
      <c r="AV288" s="3">
        <f t="shared" si="482"/>
        <v>0</v>
      </c>
      <c r="AW288" s="3">
        <f t="shared" si="483"/>
        <v>0</v>
      </c>
      <c r="AX288" s="3">
        <f t="shared" si="484"/>
        <v>0</v>
      </c>
      <c r="AY288" s="3">
        <f t="shared" si="485"/>
        <v>0</v>
      </c>
      <c r="AZ288" s="3">
        <f t="shared" si="486"/>
        <v>0</v>
      </c>
      <c r="BA288" s="3">
        <f t="shared" si="487"/>
        <v>0</v>
      </c>
    </row>
    <row r="289" spans="1:53">
      <c r="A289" s="3" t="str">
        <f t="shared" si="448"/>
        <v>Wolf Creek</v>
      </c>
      <c r="B289" s="3">
        <v>17</v>
      </c>
      <c r="C289" s="3">
        <f t="shared" si="446"/>
        <v>511</v>
      </c>
      <c r="D289" s="3">
        <f t="shared" si="493"/>
        <v>5</v>
      </c>
      <c r="E289" s="3">
        <f t="shared" si="493"/>
        <v>6</v>
      </c>
      <c r="F289" s="3">
        <f t="shared" si="493"/>
        <v>6</v>
      </c>
      <c r="G289" s="3">
        <f t="shared" si="493"/>
        <v>8</v>
      </c>
      <c r="H289" s="3">
        <f t="shared" si="493"/>
        <v>6</v>
      </c>
      <c r="I289" s="3">
        <f t="shared" si="493"/>
        <v>9</v>
      </c>
      <c r="J289" s="3">
        <f t="shared" si="449"/>
        <v>0</v>
      </c>
      <c r="K289" s="3">
        <f t="shared" si="450"/>
        <v>0</v>
      </c>
      <c r="L289" s="3">
        <f t="shared" si="451"/>
        <v>0</v>
      </c>
      <c r="M289" s="3">
        <f t="shared" si="489"/>
        <v>0</v>
      </c>
      <c r="N289" s="3">
        <f t="shared" si="490"/>
        <v>0</v>
      </c>
      <c r="O289" s="3">
        <f t="shared" si="491"/>
        <v>0</v>
      </c>
      <c r="P289" s="3">
        <f t="shared" si="492"/>
        <v>0</v>
      </c>
      <c r="Q289" s="3">
        <f t="shared" si="452"/>
        <v>0</v>
      </c>
      <c r="R289" s="3">
        <f t="shared" si="453"/>
        <v>1</v>
      </c>
      <c r="S289" s="3">
        <f t="shared" si="454"/>
        <v>1</v>
      </c>
      <c r="T289" s="3">
        <f t="shared" si="455"/>
        <v>0</v>
      </c>
      <c r="U289" s="3">
        <f t="shared" si="456"/>
        <v>0</v>
      </c>
      <c r="V289" s="3">
        <f t="shared" si="447"/>
        <v>0</v>
      </c>
      <c r="W289" s="3">
        <f t="shared" si="457"/>
        <v>0</v>
      </c>
      <c r="X289" s="3">
        <f t="shared" si="458"/>
        <v>0</v>
      </c>
      <c r="Y289" s="3">
        <f t="shared" si="459"/>
        <v>0</v>
      </c>
      <c r="Z289" s="3">
        <f t="shared" si="460"/>
        <v>0</v>
      </c>
      <c r="AA289" s="3">
        <f t="shared" si="461"/>
        <v>0</v>
      </c>
      <c r="AB289" s="3">
        <f t="shared" si="462"/>
        <v>1</v>
      </c>
      <c r="AC289" s="3">
        <f t="shared" si="463"/>
        <v>1</v>
      </c>
      <c r="AD289" s="3">
        <f t="shared" si="464"/>
        <v>0</v>
      </c>
      <c r="AE289" s="3">
        <f t="shared" si="465"/>
        <v>0</v>
      </c>
      <c r="AF289" s="3">
        <f t="shared" si="466"/>
        <v>0</v>
      </c>
      <c r="AG289" s="3">
        <f t="shared" si="467"/>
        <v>0</v>
      </c>
      <c r="AH289" s="3">
        <f t="shared" si="468"/>
        <v>0</v>
      </c>
      <c r="AI289" s="3">
        <f t="shared" si="469"/>
        <v>0</v>
      </c>
      <c r="AJ289" s="3">
        <f t="shared" si="470"/>
        <v>0</v>
      </c>
      <c r="AK289" s="3">
        <f t="shared" si="471"/>
        <v>0</v>
      </c>
      <c r="AL289" s="3">
        <f t="shared" si="472"/>
        <v>1</v>
      </c>
      <c r="AM289" s="3">
        <f t="shared" si="473"/>
        <v>1</v>
      </c>
      <c r="AN289" s="3">
        <f t="shared" si="474"/>
        <v>0</v>
      </c>
      <c r="AO289" s="3">
        <f t="shared" si="475"/>
        <v>0</v>
      </c>
      <c r="AP289" s="3">
        <f t="shared" si="476"/>
        <v>0</v>
      </c>
      <c r="AQ289" s="3">
        <f t="shared" si="477"/>
        <v>0</v>
      </c>
      <c r="AR289" s="3">
        <f t="shared" si="478"/>
        <v>0</v>
      </c>
      <c r="AS289" s="3">
        <f t="shared" si="479"/>
        <v>0</v>
      </c>
      <c r="AT289" s="3">
        <f t="shared" si="480"/>
        <v>0</v>
      </c>
      <c r="AU289" s="3">
        <f t="shared" si="481"/>
        <v>1</v>
      </c>
      <c r="AV289" s="3">
        <f t="shared" si="482"/>
        <v>511</v>
      </c>
      <c r="AW289" s="3">
        <f t="shared" si="483"/>
        <v>5</v>
      </c>
      <c r="AX289" s="3">
        <f t="shared" si="484"/>
        <v>6</v>
      </c>
      <c r="AY289" s="3">
        <f t="shared" si="485"/>
        <v>8</v>
      </c>
      <c r="AZ289" s="3">
        <f t="shared" si="486"/>
        <v>6</v>
      </c>
      <c r="BA289" s="3">
        <f t="shared" si="487"/>
        <v>9</v>
      </c>
    </row>
    <row r="290" spans="1:53">
      <c r="A290" s="3" t="str">
        <f t="shared" si="448"/>
        <v>Wolf Creek</v>
      </c>
      <c r="B290" s="3">
        <v>18</v>
      </c>
      <c r="C290" s="3">
        <f t="shared" si="446"/>
        <v>278</v>
      </c>
      <c r="D290" s="3">
        <f t="shared" si="493"/>
        <v>4</v>
      </c>
      <c r="E290" s="3">
        <f t="shared" si="493"/>
        <v>12</v>
      </c>
      <c r="F290" s="3">
        <f t="shared" si="493"/>
        <v>6</v>
      </c>
      <c r="G290" s="3">
        <f t="shared" si="493"/>
        <v>6</v>
      </c>
      <c r="H290" s="3">
        <f t="shared" si="493"/>
        <v>6</v>
      </c>
      <c r="I290" s="3">
        <f t="shared" si="493"/>
        <v>7</v>
      </c>
      <c r="J290" s="3">
        <f t="shared" si="449"/>
        <v>0</v>
      </c>
      <c r="K290" s="3">
        <f t="shared" si="450"/>
        <v>0</v>
      </c>
      <c r="L290" s="3">
        <f t="shared" si="451"/>
        <v>0</v>
      </c>
      <c r="M290" s="3">
        <f t="shared" si="489"/>
        <v>0</v>
      </c>
      <c r="N290" s="3">
        <f t="shared" si="490"/>
        <v>0</v>
      </c>
      <c r="O290" s="3">
        <f t="shared" si="491"/>
        <v>0</v>
      </c>
      <c r="P290" s="3">
        <f t="shared" si="492"/>
        <v>0</v>
      </c>
      <c r="Q290" s="3">
        <f t="shared" si="452"/>
        <v>1</v>
      </c>
      <c r="R290" s="3">
        <f t="shared" si="453"/>
        <v>1</v>
      </c>
      <c r="S290" s="3">
        <f t="shared" si="454"/>
        <v>2</v>
      </c>
      <c r="T290" s="3">
        <f t="shared" si="455"/>
        <v>1</v>
      </c>
      <c r="U290" s="3">
        <f t="shared" si="456"/>
        <v>278</v>
      </c>
      <c r="V290" s="3">
        <f t="shared" si="447"/>
        <v>4</v>
      </c>
      <c r="W290" s="3">
        <f t="shared" si="457"/>
        <v>6</v>
      </c>
      <c r="X290" s="3">
        <f t="shared" si="458"/>
        <v>6</v>
      </c>
      <c r="Y290" s="3">
        <f t="shared" si="459"/>
        <v>6</v>
      </c>
      <c r="Z290" s="3">
        <f t="shared" si="460"/>
        <v>7</v>
      </c>
      <c r="AA290" s="3">
        <f t="shared" si="461"/>
        <v>1</v>
      </c>
      <c r="AB290" s="3">
        <f t="shared" si="462"/>
        <v>0</v>
      </c>
      <c r="AC290" s="3">
        <f t="shared" si="463"/>
        <v>1</v>
      </c>
      <c r="AD290" s="3">
        <f t="shared" si="464"/>
        <v>0</v>
      </c>
      <c r="AE290" s="3">
        <f t="shared" si="465"/>
        <v>0</v>
      </c>
      <c r="AF290" s="3">
        <f t="shared" si="466"/>
        <v>0</v>
      </c>
      <c r="AG290" s="3">
        <f t="shared" si="467"/>
        <v>0</v>
      </c>
      <c r="AH290" s="3">
        <f t="shared" si="468"/>
        <v>0</v>
      </c>
      <c r="AI290" s="3">
        <f t="shared" si="469"/>
        <v>0</v>
      </c>
      <c r="AJ290" s="3">
        <f t="shared" si="470"/>
        <v>0</v>
      </c>
      <c r="AK290" s="3">
        <f t="shared" si="471"/>
        <v>1</v>
      </c>
      <c r="AL290" s="3">
        <f t="shared" si="472"/>
        <v>0</v>
      </c>
      <c r="AM290" s="3">
        <f t="shared" si="473"/>
        <v>1</v>
      </c>
      <c r="AN290" s="3">
        <f t="shared" si="474"/>
        <v>0</v>
      </c>
      <c r="AO290" s="3">
        <f t="shared" si="475"/>
        <v>0</v>
      </c>
      <c r="AP290" s="3">
        <f t="shared" si="476"/>
        <v>0</v>
      </c>
      <c r="AQ290" s="3">
        <f t="shared" si="477"/>
        <v>0</v>
      </c>
      <c r="AR290" s="3">
        <f t="shared" si="478"/>
        <v>0</v>
      </c>
      <c r="AS290" s="3">
        <f t="shared" si="479"/>
        <v>0</v>
      </c>
      <c r="AT290" s="3">
        <f t="shared" si="480"/>
        <v>0</v>
      </c>
      <c r="AU290" s="3">
        <f t="shared" si="481"/>
        <v>0</v>
      </c>
      <c r="AV290" s="3">
        <f t="shared" si="482"/>
        <v>0</v>
      </c>
      <c r="AW290" s="3">
        <f t="shared" si="483"/>
        <v>0</v>
      </c>
      <c r="AX290" s="3">
        <f t="shared" si="484"/>
        <v>0</v>
      </c>
      <c r="AY290" s="3">
        <f t="shared" si="485"/>
        <v>0</v>
      </c>
      <c r="AZ290" s="3">
        <f t="shared" si="486"/>
        <v>0</v>
      </c>
      <c r="BA290" s="3">
        <f t="shared" si="487"/>
        <v>0</v>
      </c>
    </row>
    <row r="291" spans="1:53">
      <c r="A291" s="3" t="str">
        <f>A92</f>
        <v>Coyote Springs (AM)</v>
      </c>
      <c r="B291" s="3">
        <v>1</v>
      </c>
      <c r="C291" s="3">
        <f t="shared" ref="C291:I292" si="494">C92</f>
        <v>343</v>
      </c>
      <c r="D291" s="3">
        <f t="shared" si="494"/>
        <v>4</v>
      </c>
      <c r="E291" s="3">
        <f t="shared" si="494"/>
        <v>17</v>
      </c>
      <c r="F291" s="3">
        <f t="shared" si="494"/>
        <v>5</v>
      </c>
      <c r="G291" s="3">
        <f t="shared" si="494"/>
        <v>6</v>
      </c>
      <c r="H291" s="3">
        <f t="shared" si="494"/>
        <v>5</v>
      </c>
      <c r="I291" s="3">
        <f t="shared" si="494"/>
        <v>5</v>
      </c>
      <c r="J291" s="3">
        <f t="shared" si="449"/>
        <v>0</v>
      </c>
      <c r="K291" s="3">
        <f t="shared" si="450"/>
        <v>0</v>
      </c>
      <c r="L291" s="3">
        <f t="shared" si="451"/>
        <v>0</v>
      </c>
      <c r="M291" s="3">
        <f t="shared" si="489"/>
        <v>0</v>
      </c>
      <c r="N291" s="3">
        <f t="shared" si="490"/>
        <v>0</v>
      </c>
      <c r="O291" s="3">
        <f t="shared" si="491"/>
        <v>0</v>
      </c>
      <c r="P291" s="3">
        <f t="shared" si="492"/>
        <v>0</v>
      </c>
      <c r="Q291" s="3">
        <f t="shared" si="452"/>
        <v>0</v>
      </c>
      <c r="R291" s="3">
        <f t="shared" si="453"/>
        <v>1</v>
      </c>
      <c r="S291" s="3">
        <f t="shared" si="454"/>
        <v>1</v>
      </c>
      <c r="T291" s="3">
        <f t="shared" si="455"/>
        <v>0</v>
      </c>
      <c r="U291" s="3">
        <f t="shared" si="456"/>
        <v>0</v>
      </c>
      <c r="V291" s="3">
        <f t="shared" si="447"/>
        <v>0</v>
      </c>
      <c r="W291" s="3">
        <f t="shared" si="457"/>
        <v>0</v>
      </c>
      <c r="X291" s="3">
        <f t="shared" si="458"/>
        <v>0</v>
      </c>
      <c r="Y291" s="3">
        <f t="shared" si="459"/>
        <v>0</v>
      </c>
      <c r="Z291" s="3">
        <f t="shared" si="460"/>
        <v>0</v>
      </c>
      <c r="AA291" s="3">
        <f t="shared" si="461"/>
        <v>1</v>
      </c>
      <c r="AB291" s="3">
        <f t="shared" si="462"/>
        <v>1</v>
      </c>
      <c r="AC291" s="3">
        <f t="shared" si="463"/>
        <v>2</v>
      </c>
      <c r="AD291" s="3">
        <f t="shared" si="464"/>
        <v>1</v>
      </c>
      <c r="AE291" s="3">
        <f t="shared" si="465"/>
        <v>343</v>
      </c>
      <c r="AF291" s="3">
        <f t="shared" si="466"/>
        <v>4</v>
      </c>
      <c r="AG291" s="3">
        <f t="shared" si="467"/>
        <v>5</v>
      </c>
      <c r="AH291" s="3">
        <f t="shared" si="468"/>
        <v>6</v>
      </c>
      <c r="AI291" s="3">
        <f t="shared" si="469"/>
        <v>5</v>
      </c>
      <c r="AJ291" s="3">
        <f t="shared" si="470"/>
        <v>5</v>
      </c>
      <c r="AK291" s="3">
        <f t="shared" si="471"/>
        <v>1</v>
      </c>
      <c r="AL291" s="3">
        <f t="shared" si="472"/>
        <v>0</v>
      </c>
      <c r="AM291" s="3">
        <f t="shared" si="473"/>
        <v>1</v>
      </c>
      <c r="AN291" s="3">
        <f t="shared" si="474"/>
        <v>0</v>
      </c>
      <c r="AO291" s="3">
        <f t="shared" si="475"/>
        <v>0</v>
      </c>
      <c r="AP291" s="3">
        <f t="shared" si="476"/>
        <v>0</v>
      </c>
      <c r="AQ291" s="3">
        <f t="shared" si="477"/>
        <v>0</v>
      </c>
      <c r="AR291" s="3">
        <f t="shared" si="478"/>
        <v>0</v>
      </c>
      <c r="AS291" s="3">
        <f t="shared" si="479"/>
        <v>0</v>
      </c>
      <c r="AT291" s="3">
        <f t="shared" si="480"/>
        <v>0</v>
      </c>
      <c r="AU291" s="3">
        <f t="shared" si="481"/>
        <v>0</v>
      </c>
      <c r="AV291" s="3">
        <f t="shared" si="482"/>
        <v>0</v>
      </c>
      <c r="AW291" s="3">
        <f t="shared" si="483"/>
        <v>0</v>
      </c>
      <c r="AX291" s="3">
        <f t="shared" si="484"/>
        <v>0</v>
      </c>
      <c r="AY291" s="3">
        <f t="shared" si="485"/>
        <v>0</v>
      </c>
      <c r="AZ291" s="3">
        <f t="shared" si="486"/>
        <v>0</v>
      </c>
      <c r="BA291" s="3">
        <f t="shared" si="487"/>
        <v>0</v>
      </c>
    </row>
    <row r="292" spans="1:53">
      <c r="A292" s="3" t="str">
        <f>A93</f>
        <v>Coyote Springs (AM)</v>
      </c>
      <c r="B292" s="3">
        <v>2</v>
      </c>
      <c r="C292" s="3">
        <f t="shared" si="494"/>
        <v>483</v>
      </c>
      <c r="D292" s="3">
        <f t="shared" si="494"/>
        <v>5</v>
      </c>
      <c r="E292" s="3">
        <f t="shared" si="494"/>
        <v>11</v>
      </c>
      <c r="F292" s="3">
        <f t="shared" si="494"/>
        <v>7</v>
      </c>
      <c r="G292" s="3">
        <f t="shared" si="494"/>
        <v>5</v>
      </c>
      <c r="H292" s="3">
        <f t="shared" si="494"/>
        <v>4</v>
      </c>
      <c r="I292" s="3">
        <f t="shared" si="494"/>
        <v>7</v>
      </c>
      <c r="J292" s="3">
        <f t="shared" si="449"/>
        <v>0</v>
      </c>
      <c r="K292" s="3">
        <f t="shared" si="450"/>
        <v>0</v>
      </c>
      <c r="L292" s="3">
        <f t="shared" si="451"/>
        <v>0</v>
      </c>
      <c r="M292" s="3">
        <f t="shared" si="489"/>
        <v>0</v>
      </c>
      <c r="N292" s="3">
        <f t="shared" si="490"/>
        <v>0</v>
      </c>
      <c r="O292" s="3">
        <f t="shared" si="491"/>
        <v>0</v>
      </c>
      <c r="P292" s="3">
        <f t="shared" si="492"/>
        <v>0</v>
      </c>
      <c r="Q292" s="3">
        <f t="shared" si="452"/>
        <v>0</v>
      </c>
      <c r="R292" s="3">
        <f t="shared" si="453"/>
        <v>1</v>
      </c>
      <c r="S292" s="3">
        <f t="shared" si="454"/>
        <v>1</v>
      </c>
      <c r="T292" s="3">
        <f t="shared" si="455"/>
        <v>0</v>
      </c>
      <c r="U292" s="3">
        <f t="shared" si="456"/>
        <v>0</v>
      </c>
      <c r="V292" s="3">
        <f t="shared" si="447"/>
        <v>0</v>
      </c>
      <c r="W292" s="3">
        <f t="shared" si="457"/>
        <v>0</v>
      </c>
      <c r="X292" s="3">
        <f t="shared" si="458"/>
        <v>0</v>
      </c>
      <c r="Y292" s="3">
        <f t="shared" si="459"/>
        <v>0</v>
      </c>
      <c r="Z292" s="3">
        <f t="shared" si="460"/>
        <v>0</v>
      </c>
      <c r="AA292" s="3">
        <f t="shared" si="461"/>
        <v>0</v>
      </c>
      <c r="AB292" s="3">
        <f t="shared" si="462"/>
        <v>1</v>
      </c>
      <c r="AC292" s="3">
        <f t="shared" si="463"/>
        <v>1</v>
      </c>
      <c r="AD292" s="3">
        <f t="shared" si="464"/>
        <v>0</v>
      </c>
      <c r="AE292" s="3">
        <f t="shared" si="465"/>
        <v>0</v>
      </c>
      <c r="AF292" s="3">
        <f t="shared" si="466"/>
        <v>0</v>
      </c>
      <c r="AG292" s="3">
        <f t="shared" si="467"/>
        <v>0</v>
      </c>
      <c r="AH292" s="3">
        <f t="shared" si="468"/>
        <v>0</v>
      </c>
      <c r="AI292" s="3">
        <f t="shared" si="469"/>
        <v>0</v>
      </c>
      <c r="AJ292" s="3">
        <f t="shared" si="470"/>
        <v>0</v>
      </c>
      <c r="AK292" s="3">
        <f t="shared" si="471"/>
        <v>1</v>
      </c>
      <c r="AL292" s="3">
        <f t="shared" si="472"/>
        <v>1</v>
      </c>
      <c r="AM292" s="3">
        <f t="shared" si="473"/>
        <v>2</v>
      </c>
      <c r="AN292" s="3">
        <f t="shared" si="474"/>
        <v>1</v>
      </c>
      <c r="AO292" s="3">
        <f t="shared" si="475"/>
        <v>483</v>
      </c>
      <c r="AP292" s="3">
        <f t="shared" si="476"/>
        <v>5</v>
      </c>
      <c r="AQ292" s="3">
        <f t="shared" si="477"/>
        <v>7</v>
      </c>
      <c r="AR292" s="3">
        <f t="shared" si="478"/>
        <v>5</v>
      </c>
      <c r="AS292" s="3">
        <f t="shared" si="479"/>
        <v>4</v>
      </c>
      <c r="AT292" s="3">
        <f t="shared" si="480"/>
        <v>7</v>
      </c>
      <c r="AU292" s="3">
        <f t="shared" si="481"/>
        <v>0</v>
      </c>
      <c r="AV292" s="3">
        <f t="shared" si="482"/>
        <v>0</v>
      </c>
      <c r="AW292" s="3">
        <f t="shared" si="483"/>
        <v>0</v>
      </c>
      <c r="AX292" s="3">
        <f t="shared" si="484"/>
        <v>0</v>
      </c>
      <c r="AY292" s="3">
        <f t="shared" si="485"/>
        <v>0</v>
      </c>
      <c r="AZ292" s="3">
        <f t="shared" si="486"/>
        <v>0</v>
      </c>
      <c r="BA292" s="3">
        <f t="shared" si="487"/>
        <v>0</v>
      </c>
    </row>
    <row r="293" spans="1:53">
      <c r="A293" s="3" t="str">
        <f>A94</f>
        <v>Coyote Springs (AM)</v>
      </c>
      <c r="B293" s="3">
        <v>3</v>
      </c>
      <c r="C293" s="3">
        <f t="shared" ref="C293:C324" si="495">C94</f>
        <v>163</v>
      </c>
      <c r="D293" s="3">
        <f t="shared" ref="D293:I295" si="496">D94</f>
        <v>3</v>
      </c>
      <c r="E293" s="3">
        <f t="shared" si="496"/>
        <v>7</v>
      </c>
      <c r="F293" s="3">
        <f t="shared" si="496"/>
        <v>4</v>
      </c>
      <c r="G293" s="3">
        <f t="shared" si="496"/>
        <v>4</v>
      </c>
      <c r="H293" s="3">
        <f t="shared" si="496"/>
        <v>3</v>
      </c>
      <c r="I293" s="3">
        <f t="shared" si="496"/>
        <v>5</v>
      </c>
      <c r="J293" s="3">
        <f t="shared" si="449"/>
        <v>1</v>
      </c>
      <c r="K293" s="3">
        <f t="shared" si="450"/>
        <v>163</v>
      </c>
      <c r="L293" s="3">
        <f t="shared" si="451"/>
        <v>3</v>
      </c>
      <c r="M293" s="3">
        <f t="shared" si="489"/>
        <v>4</v>
      </c>
      <c r="N293" s="3">
        <f t="shared" si="490"/>
        <v>4</v>
      </c>
      <c r="O293" s="3">
        <f t="shared" si="491"/>
        <v>3</v>
      </c>
      <c r="P293" s="3">
        <f t="shared" si="492"/>
        <v>5</v>
      </c>
      <c r="Q293" s="3">
        <f t="shared" si="452"/>
        <v>1</v>
      </c>
      <c r="R293" s="3">
        <f t="shared" si="453"/>
        <v>0</v>
      </c>
      <c r="S293" s="3">
        <f t="shared" si="454"/>
        <v>1</v>
      </c>
      <c r="T293" s="3">
        <f t="shared" si="455"/>
        <v>0</v>
      </c>
      <c r="U293" s="3">
        <f t="shared" si="456"/>
        <v>0</v>
      </c>
      <c r="V293" s="3">
        <f t="shared" ref="V293:V325" si="497">IF($T293=1,D293,0)</f>
        <v>0</v>
      </c>
      <c r="W293" s="3">
        <f t="shared" si="457"/>
        <v>0</v>
      </c>
      <c r="X293" s="3">
        <f t="shared" si="458"/>
        <v>0</v>
      </c>
      <c r="Y293" s="3">
        <f t="shared" si="459"/>
        <v>0</v>
      </c>
      <c r="Z293" s="3">
        <f t="shared" si="460"/>
        <v>0</v>
      </c>
      <c r="AA293" s="3">
        <f t="shared" si="461"/>
        <v>1</v>
      </c>
      <c r="AB293" s="3">
        <f t="shared" si="462"/>
        <v>0</v>
      </c>
      <c r="AC293" s="3">
        <f t="shared" si="463"/>
        <v>1</v>
      </c>
      <c r="AD293" s="3">
        <f t="shared" si="464"/>
        <v>0</v>
      </c>
      <c r="AE293" s="3">
        <f t="shared" si="465"/>
        <v>0</v>
      </c>
      <c r="AF293" s="3">
        <f t="shared" si="466"/>
        <v>0</v>
      </c>
      <c r="AG293" s="3">
        <f t="shared" si="467"/>
        <v>0</v>
      </c>
      <c r="AH293" s="3">
        <f t="shared" si="468"/>
        <v>0</v>
      </c>
      <c r="AI293" s="3">
        <f t="shared" si="469"/>
        <v>0</v>
      </c>
      <c r="AJ293" s="3">
        <f t="shared" si="470"/>
        <v>0</v>
      </c>
      <c r="AK293" s="3">
        <f t="shared" si="471"/>
        <v>1</v>
      </c>
      <c r="AL293" s="3">
        <f t="shared" si="472"/>
        <v>0</v>
      </c>
      <c r="AM293" s="3">
        <f t="shared" si="473"/>
        <v>1</v>
      </c>
      <c r="AN293" s="3">
        <f t="shared" si="474"/>
        <v>0</v>
      </c>
      <c r="AO293" s="3">
        <f t="shared" si="475"/>
        <v>0</v>
      </c>
      <c r="AP293" s="3">
        <f t="shared" si="476"/>
        <v>0</v>
      </c>
      <c r="AQ293" s="3">
        <f t="shared" si="477"/>
        <v>0</v>
      </c>
      <c r="AR293" s="3">
        <f t="shared" si="478"/>
        <v>0</v>
      </c>
      <c r="AS293" s="3">
        <f t="shared" si="479"/>
        <v>0</v>
      </c>
      <c r="AT293" s="3">
        <f t="shared" si="480"/>
        <v>0</v>
      </c>
      <c r="AU293" s="3">
        <f t="shared" si="481"/>
        <v>0</v>
      </c>
      <c r="AV293" s="3">
        <f t="shared" si="482"/>
        <v>0</v>
      </c>
      <c r="AW293" s="3">
        <f t="shared" si="483"/>
        <v>0</v>
      </c>
      <c r="AX293" s="3">
        <f t="shared" si="484"/>
        <v>0</v>
      </c>
      <c r="AY293" s="3">
        <f t="shared" si="485"/>
        <v>0</v>
      </c>
      <c r="AZ293" s="3">
        <f t="shared" si="486"/>
        <v>0</v>
      </c>
      <c r="BA293" s="3">
        <f t="shared" si="487"/>
        <v>0</v>
      </c>
    </row>
    <row r="294" spans="1:53">
      <c r="A294" s="3" t="str">
        <f t="shared" ref="A294:A326" si="498">A95</f>
        <v>Coyote Springs (AM)</v>
      </c>
      <c r="B294" s="3">
        <v>4</v>
      </c>
      <c r="C294" s="3">
        <f t="shared" si="495"/>
        <v>359</v>
      </c>
      <c r="D294" s="3">
        <f t="shared" si="496"/>
        <v>4</v>
      </c>
      <c r="E294" s="3">
        <f t="shared" si="496"/>
        <v>1</v>
      </c>
      <c r="F294" s="3">
        <f t="shared" si="496"/>
        <v>5</v>
      </c>
      <c r="G294" s="3">
        <f t="shared" si="496"/>
        <v>6</v>
      </c>
      <c r="H294" s="3">
        <f t="shared" si="496"/>
        <v>4</v>
      </c>
      <c r="I294" s="3">
        <f t="shared" si="496"/>
        <v>5</v>
      </c>
      <c r="J294" s="3">
        <f t="shared" si="449"/>
        <v>0</v>
      </c>
      <c r="K294" s="3">
        <f t="shared" ref="K294:K326" si="499">IF($J294=1,C294,0)</f>
        <v>0</v>
      </c>
      <c r="L294" s="3">
        <f t="shared" ref="L294:L326" si="500">IF($J294=1,D294,0)</f>
        <v>0</v>
      </c>
      <c r="M294" s="3">
        <f t="shared" si="489"/>
        <v>0</v>
      </c>
      <c r="N294" s="3">
        <f t="shared" si="490"/>
        <v>0</v>
      </c>
      <c r="O294" s="3">
        <f t="shared" si="491"/>
        <v>0</v>
      </c>
      <c r="P294" s="3">
        <f t="shared" si="492"/>
        <v>0</v>
      </c>
      <c r="Q294" s="3">
        <f t="shared" si="452"/>
        <v>0</v>
      </c>
      <c r="R294" s="3">
        <f t="shared" ref="R294:R326" si="501">IF(C294&gt;200,1,0)</f>
        <v>1</v>
      </c>
      <c r="S294" s="3">
        <f t="shared" ref="S294:S326" si="502">SUM(Q294:R294)</f>
        <v>1</v>
      </c>
      <c r="T294" s="3">
        <f t="shared" ref="T294:T326" si="503">IF(S294=2,1,0)</f>
        <v>0</v>
      </c>
      <c r="U294" s="3">
        <f t="shared" ref="U294:U326" si="504">IF($T294=1,C294,0)</f>
        <v>0</v>
      </c>
      <c r="V294" s="3">
        <f t="shared" si="497"/>
        <v>0</v>
      </c>
      <c r="W294" s="3">
        <f t="shared" ref="W294:W326" si="505">IF($T294=1,F294,0)</f>
        <v>0</v>
      </c>
      <c r="X294" s="3">
        <f t="shared" ref="X294:X326" si="506">IF($T294=1,G294,0)</f>
        <v>0</v>
      </c>
      <c r="Y294" s="3">
        <f t="shared" ref="Y294:Y326" si="507">IF($T294=1,H294,0)</f>
        <v>0</v>
      </c>
      <c r="Z294" s="3">
        <f t="shared" ref="Z294:Z326" si="508">IF($T294=1,I294,0)</f>
        <v>0</v>
      </c>
      <c r="AA294" s="3">
        <f t="shared" si="461"/>
        <v>1</v>
      </c>
      <c r="AB294" s="3">
        <f t="shared" ref="AB294:AB326" si="509">IF(C294&gt;300,1,0)</f>
        <v>1</v>
      </c>
      <c r="AC294" s="3">
        <f t="shared" ref="AC294:AC326" si="510">SUM(AA294:AB294)</f>
        <v>2</v>
      </c>
      <c r="AD294" s="3">
        <f t="shared" ref="AD294:AD326" si="511">IF(AC294=2,1,0)</f>
        <v>1</v>
      </c>
      <c r="AE294" s="3">
        <f t="shared" ref="AE294:AE326" si="512">IF($AD294=1,C294,0)</f>
        <v>359</v>
      </c>
      <c r="AF294" s="3">
        <f t="shared" ref="AF294:AF326" si="513">IF($AD294=1,D294,0)</f>
        <v>4</v>
      </c>
      <c r="AG294" s="3">
        <f t="shared" ref="AG294:AG326" si="514">IF($AD294=1,F294,0)</f>
        <v>5</v>
      </c>
      <c r="AH294" s="3">
        <f t="shared" ref="AH294:AH326" si="515">IF($AD294=1,G294,0)</f>
        <v>6</v>
      </c>
      <c r="AI294" s="3">
        <f t="shared" ref="AI294:AI326" si="516">IF($AD294=1,H294,0)</f>
        <v>4</v>
      </c>
      <c r="AJ294" s="3">
        <f t="shared" ref="AJ294:AJ326" si="517">IF($AD294=1,I294,0)</f>
        <v>5</v>
      </c>
      <c r="AK294" s="3">
        <f t="shared" ref="AK294:AK326" si="518">IF(C294&lt;501,1,0)</f>
        <v>1</v>
      </c>
      <c r="AL294" s="3">
        <f t="shared" si="472"/>
        <v>0</v>
      </c>
      <c r="AM294" s="3">
        <f t="shared" ref="AM294:AM326" si="519">SUM(AK294:AL294)</f>
        <v>1</v>
      </c>
      <c r="AN294" s="3">
        <f t="shared" ref="AN294:AN326" si="520">IF(AM294=2,1,0)</f>
        <v>0</v>
      </c>
      <c r="AO294" s="3">
        <f t="shared" ref="AO294:AO326" si="521">IF($AN294=1,C294,0)</f>
        <v>0</v>
      </c>
      <c r="AP294" s="3">
        <f t="shared" ref="AP294:AP326" si="522">IF($AN294=1,D294,0)</f>
        <v>0</v>
      </c>
      <c r="AQ294" s="3">
        <f t="shared" ref="AQ294:AQ326" si="523">IF($AN294=1,F294,0)</f>
        <v>0</v>
      </c>
      <c r="AR294" s="3">
        <f t="shared" ref="AR294:AR326" si="524">IF($AN294=1,G294,0)</f>
        <v>0</v>
      </c>
      <c r="AS294" s="3">
        <f t="shared" ref="AS294:AS326" si="525">IF($AN294=1,H294,0)</f>
        <v>0</v>
      </c>
      <c r="AT294" s="3">
        <f t="shared" ref="AT294:AT326" si="526">IF($AN294=1,I294,0)</f>
        <v>0</v>
      </c>
      <c r="AU294" s="3">
        <f t="shared" ref="AU294:AU326" si="527">IF(C294&gt;500,1,0)</f>
        <v>0</v>
      </c>
      <c r="AV294" s="3">
        <f t="shared" ref="AV294:AV326" si="528">IF($AU294=1,C294,0)</f>
        <v>0</v>
      </c>
      <c r="AW294" s="3">
        <f t="shared" ref="AW294:AW326" si="529">IF($AU294=1,D294,0)</f>
        <v>0</v>
      </c>
      <c r="AX294" s="3">
        <f t="shared" ref="AX294:AX326" si="530">IF($AU294=1,F294,0)</f>
        <v>0</v>
      </c>
      <c r="AY294" s="3">
        <f t="shared" ref="AY294:AY326" si="531">IF($AU294=1,G294,0)</f>
        <v>0</v>
      </c>
      <c r="AZ294" s="3">
        <f t="shared" ref="AZ294:AZ326" si="532">IF($AU294=1,H294,0)</f>
        <v>0</v>
      </c>
      <c r="BA294" s="3">
        <f t="shared" ref="BA294:BA326" si="533">IF($AU294=1,I294,0)</f>
        <v>0</v>
      </c>
    </row>
    <row r="295" spans="1:53">
      <c r="A295" s="3" t="str">
        <f t="shared" si="498"/>
        <v>Coyote Springs (AM)</v>
      </c>
      <c r="B295" s="3">
        <v>5</v>
      </c>
      <c r="C295" s="3">
        <f t="shared" si="495"/>
        <v>516</v>
      </c>
      <c r="D295" s="3">
        <f t="shared" si="496"/>
        <v>5</v>
      </c>
      <c r="E295" s="3">
        <f t="shared" si="496"/>
        <v>15</v>
      </c>
      <c r="F295" s="3">
        <f t="shared" si="496"/>
        <v>6</v>
      </c>
      <c r="G295" s="3">
        <f t="shared" si="496"/>
        <v>6</v>
      </c>
      <c r="H295" s="3">
        <f t="shared" si="496"/>
        <v>7</v>
      </c>
      <c r="I295" s="3">
        <f t="shared" si="496"/>
        <v>7</v>
      </c>
      <c r="J295" s="3">
        <f t="shared" si="449"/>
        <v>0</v>
      </c>
      <c r="K295" s="3">
        <f t="shared" si="499"/>
        <v>0</v>
      </c>
      <c r="L295" s="3">
        <f t="shared" si="500"/>
        <v>0</v>
      </c>
      <c r="M295" s="3">
        <f t="shared" si="489"/>
        <v>0</v>
      </c>
      <c r="N295" s="3">
        <f t="shared" si="490"/>
        <v>0</v>
      </c>
      <c r="O295" s="3">
        <f t="shared" si="491"/>
        <v>0</v>
      </c>
      <c r="P295" s="3">
        <f t="shared" si="492"/>
        <v>0</v>
      </c>
      <c r="Q295" s="3">
        <f t="shared" si="452"/>
        <v>0</v>
      </c>
      <c r="R295" s="3">
        <f t="shared" si="501"/>
        <v>1</v>
      </c>
      <c r="S295" s="3">
        <f t="shared" si="502"/>
        <v>1</v>
      </c>
      <c r="T295" s="3">
        <f t="shared" si="503"/>
        <v>0</v>
      </c>
      <c r="U295" s="3">
        <f t="shared" si="504"/>
        <v>0</v>
      </c>
      <c r="V295" s="3">
        <f t="shared" si="497"/>
        <v>0</v>
      </c>
      <c r="W295" s="3">
        <f t="shared" si="505"/>
        <v>0</v>
      </c>
      <c r="X295" s="3">
        <f t="shared" si="506"/>
        <v>0</v>
      </c>
      <c r="Y295" s="3">
        <f t="shared" si="507"/>
        <v>0</v>
      </c>
      <c r="Z295" s="3">
        <f t="shared" si="508"/>
        <v>0</v>
      </c>
      <c r="AA295" s="3">
        <f t="shared" si="461"/>
        <v>0</v>
      </c>
      <c r="AB295" s="3">
        <f t="shared" si="509"/>
        <v>1</v>
      </c>
      <c r="AC295" s="3">
        <f t="shared" si="510"/>
        <v>1</v>
      </c>
      <c r="AD295" s="3">
        <f t="shared" si="511"/>
        <v>0</v>
      </c>
      <c r="AE295" s="3">
        <f t="shared" si="512"/>
        <v>0</v>
      </c>
      <c r="AF295" s="3">
        <f t="shared" si="513"/>
        <v>0</v>
      </c>
      <c r="AG295" s="3">
        <f t="shared" si="514"/>
        <v>0</v>
      </c>
      <c r="AH295" s="3">
        <f t="shared" si="515"/>
        <v>0</v>
      </c>
      <c r="AI295" s="3">
        <f t="shared" si="516"/>
        <v>0</v>
      </c>
      <c r="AJ295" s="3">
        <f t="shared" si="517"/>
        <v>0</v>
      </c>
      <c r="AK295" s="3">
        <f t="shared" si="518"/>
        <v>0</v>
      </c>
      <c r="AL295" s="3">
        <f t="shared" si="472"/>
        <v>1</v>
      </c>
      <c r="AM295" s="3">
        <f t="shared" si="519"/>
        <v>1</v>
      </c>
      <c r="AN295" s="3">
        <f t="shared" si="520"/>
        <v>0</v>
      </c>
      <c r="AO295" s="3">
        <f t="shared" si="521"/>
        <v>0</v>
      </c>
      <c r="AP295" s="3">
        <f t="shared" si="522"/>
        <v>0</v>
      </c>
      <c r="AQ295" s="3">
        <f t="shared" si="523"/>
        <v>0</v>
      </c>
      <c r="AR295" s="3">
        <f t="shared" si="524"/>
        <v>0</v>
      </c>
      <c r="AS295" s="3">
        <f t="shared" si="525"/>
        <v>0</v>
      </c>
      <c r="AT295" s="3">
        <f t="shared" si="526"/>
        <v>0</v>
      </c>
      <c r="AU295" s="3">
        <f t="shared" si="527"/>
        <v>1</v>
      </c>
      <c r="AV295" s="3">
        <f t="shared" si="528"/>
        <v>516</v>
      </c>
      <c r="AW295" s="3">
        <f t="shared" si="529"/>
        <v>5</v>
      </c>
      <c r="AX295" s="3">
        <f t="shared" si="530"/>
        <v>6</v>
      </c>
      <c r="AY295" s="3">
        <f t="shared" si="531"/>
        <v>6</v>
      </c>
      <c r="AZ295" s="3">
        <f t="shared" si="532"/>
        <v>7</v>
      </c>
      <c r="BA295" s="3">
        <f t="shared" si="533"/>
        <v>7</v>
      </c>
    </row>
    <row r="296" spans="1:53">
      <c r="A296" s="3" t="str">
        <f t="shared" si="498"/>
        <v>Coyote Springs (AM)</v>
      </c>
      <c r="B296" s="3">
        <v>6</v>
      </c>
      <c r="C296" s="3">
        <f t="shared" si="495"/>
        <v>343</v>
      </c>
      <c r="D296" s="3">
        <f t="shared" ref="D296:I305" si="534">D97</f>
        <v>4</v>
      </c>
      <c r="E296" s="3">
        <f t="shared" si="534"/>
        <v>13</v>
      </c>
      <c r="F296" s="3">
        <f t="shared" si="534"/>
        <v>6</v>
      </c>
      <c r="G296" s="3">
        <f t="shared" si="534"/>
        <v>4</v>
      </c>
      <c r="H296" s="3">
        <f t="shared" si="534"/>
        <v>6</v>
      </c>
      <c r="I296" s="3">
        <f t="shared" si="534"/>
        <v>5</v>
      </c>
      <c r="J296" s="3">
        <f t="shared" si="449"/>
        <v>0</v>
      </c>
      <c r="K296" s="3">
        <f t="shared" si="499"/>
        <v>0</v>
      </c>
      <c r="L296" s="3">
        <f t="shared" si="500"/>
        <v>0</v>
      </c>
      <c r="M296" s="3">
        <f t="shared" si="489"/>
        <v>0</v>
      </c>
      <c r="N296" s="3">
        <f t="shared" si="490"/>
        <v>0</v>
      </c>
      <c r="O296" s="3">
        <f t="shared" si="491"/>
        <v>0</v>
      </c>
      <c r="P296" s="3">
        <f t="shared" si="492"/>
        <v>0</v>
      </c>
      <c r="Q296" s="3">
        <f t="shared" si="452"/>
        <v>0</v>
      </c>
      <c r="R296" s="3">
        <f t="shared" si="501"/>
        <v>1</v>
      </c>
      <c r="S296" s="3">
        <f t="shared" si="502"/>
        <v>1</v>
      </c>
      <c r="T296" s="3">
        <f t="shared" si="503"/>
        <v>0</v>
      </c>
      <c r="U296" s="3">
        <f t="shared" si="504"/>
        <v>0</v>
      </c>
      <c r="V296" s="3">
        <f t="shared" si="497"/>
        <v>0</v>
      </c>
      <c r="W296" s="3">
        <f t="shared" si="505"/>
        <v>0</v>
      </c>
      <c r="X296" s="3">
        <f t="shared" si="506"/>
        <v>0</v>
      </c>
      <c r="Y296" s="3">
        <f t="shared" si="507"/>
        <v>0</v>
      </c>
      <c r="Z296" s="3">
        <f t="shared" si="508"/>
        <v>0</v>
      </c>
      <c r="AA296" s="3">
        <f t="shared" si="461"/>
        <v>1</v>
      </c>
      <c r="AB296" s="3">
        <f t="shared" si="509"/>
        <v>1</v>
      </c>
      <c r="AC296" s="3">
        <f t="shared" si="510"/>
        <v>2</v>
      </c>
      <c r="AD296" s="3">
        <f t="shared" si="511"/>
        <v>1</v>
      </c>
      <c r="AE296" s="3">
        <f t="shared" si="512"/>
        <v>343</v>
      </c>
      <c r="AF296" s="3">
        <f t="shared" si="513"/>
        <v>4</v>
      </c>
      <c r="AG296" s="3">
        <f t="shared" si="514"/>
        <v>6</v>
      </c>
      <c r="AH296" s="3">
        <f t="shared" si="515"/>
        <v>4</v>
      </c>
      <c r="AI296" s="3">
        <f t="shared" si="516"/>
        <v>6</v>
      </c>
      <c r="AJ296" s="3">
        <f t="shared" si="517"/>
        <v>5</v>
      </c>
      <c r="AK296" s="3">
        <f t="shared" si="518"/>
        <v>1</v>
      </c>
      <c r="AL296" s="3">
        <f t="shared" si="472"/>
        <v>0</v>
      </c>
      <c r="AM296" s="3">
        <f t="shared" si="519"/>
        <v>1</v>
      </c>
      <c r="AN296" s="3">
        <f t="shared" si="520"/>
        <v>0</v>
      </c>
      <c r="AO296" s="3">
        <f t="shared" si="521"/>
        <v>0</v>
      </c>
      <c r="AP296" s="3">
        <f t="shared" si="522"/>
        <v>0</v>
      </c>
      <c r="AQ296" s="3">
        <f t="shared" si="523"/>
        <v>0</v>
      </c>
      <c r="AR296" s="3">
        <f t="shared" si="524"/>
        <v>0</v>
      </c>
      <c r="AS296" s="3">
        <f t="shared" si="525"/>
        <v>0</v>
      </c>
      <c r="AT296" s="3">
        <f t="shared" si="526"/>
        <v>0</v>
      </c>
      <c r="AU296" s="3">
        <f t="shared" si="527"/>
        <v>0</v>
      </c>
      <c r="AV296" s="3">
        <f t="shared" si="528"/>
        <v>0</v>
      </c>
      <c r="AW296" s="3">
        <f t="shared" si="529"/>
        <v>0</v>
      </c>
      <c r="AX296" s="3">
        <f t="shared" si="530"/>
        <v>0</v>
      </c>
      <c r="AY296" s="3">
        <f t="shared" si="531"/>
        <v>0</v>
      </c>
      <c r="AZ296" s="3">
        <f t="shared" si="532"/>
        <v>0</v>
      </c>
      <c r="BA296" s="3">
        <f t="shared" si="533"/>
        <v>0</v>
      </c>
    </row>
    <row r="297" spans="1:53">
      <c r="A297" s="3" t="str">
        <f t="shared" si="498"/>
        <v>Coyote Springs (AM)</v>
      </c>
      <c r="B297" s="3">
        <v>7</v>
      </c>
      <c r="C297" s="3">
        <f t="shared" si="495"/>
        <v>394</v>
      </c>
      <c r="D297" s="3">
        <f t="shared" si="534"/>
        <v>4</v>
      </c>
      <c r="E297" s="3">
        <f t="shared" si="534"/>
        <v>5</v>
      </c>
      <c r="F297" s="3">
        <f t="shared" si="534"/>
        <v>4</v>
      </c>
      <c r="G297" s="3">
        <f t="shared" si="534"/>
        <v>5</v>
      </c>
      <c r="H297" s="3">
        <f t="shared" si="534"/>
        <v>5</v>
      </c>
      <c r="I297" s="3">
        <f t="shared" si="534"/>
        <v>5</v>
      </c>
      <c r="J297" s="3">
        <f t="shared" si="449"/>
        <v>0</v>
      </c>
      <c r="K297" s="3">
        <f t="shared" si="499"/>
        <v>0</v>
      </c>
      <c r="L297" s="3">
        <f t="shared" si="500"/>
        <v>0</v>
      </c>
      <c r="M297" s="3">
        <f t="shared" si="489"/>
        <v>0</v>
      </c>
      <c r="N297" s="3">
        <f t="shared" si="490"/>
        <v>0</v>
      </c>
      <c r="O297" s="3">
        <f t="shared" si="491"/>
        <v>0</v>
      </c>
      <c r="P297" s="3">
        <f t="shared" si="492"/>
        <v>0</v>
      </c>
      <c r="Q297" s="3">
        <f t="shared" si="452"/>
        <v>0</v>
      </c>
      <c r="R297" s="3">
        <f t="shared" si="501"/>
        <v>1</v>
      </c>
      <c r="S297" s="3">
        <f t="shared" si="502"/>
        <v>1</v>
      </c>
      <c r="T297" s="3">
        <f t="shared" si="503"/>
        <v>0</v>
      </c>
      <c r="U297" s="3">
        <f t="shared" si="504"/>
        <v>0</v>
      </c>
      <c r="V297" s="3">
        <f t="shared" si="497"/>
        <v>0</v>
      </c>
      <c r="W297" s="3">
        <f t="shared" si="505"/>
        <v>0</v>
      </c>
      <c r="X297" s="3">
        <f t="shared" si="506"/>
        <v>0</v>
      </c>
      <c r="Y297" s="3">
        <f t="shared" si="507"/>
        <v>0</v>
      </c>
      <c r="Z297" s="3">
        <f t="shared" si="508"/>
        <v>0</v>
      </c>
      <c r="AA297" s="3">
        <f t="shared" si="461"/>
        <v>1</v>
      </c>
      <c r="AB297" s="3">
        <f t="shared" si="509"/>
        <v>1</v>
      </c>
      <c r="AC297" s="3">
        <f t="shared" si="510"/>
        <v>2</v>
      </c>
      <c r="AD297" s="3">
        <f t="shared" si="511"/>
        <v>1</v>
      </c>
      <c r="AE297" s="3">
        <f t="shared" si="512"/>
        <v>394</v>
      </c>
      <c r="AF297" s="3">
        <f t="shared" si="513"/>
        <v>4</v>
      </c>
      <c r="AG297" s="3">
        <f t="shared" si="514"/>
        <v>4</v>
      </c>
      <c r="AH297" s="3">
        <f t="shared" si="515"/>
        <v>5</v>
      </c>
      <c r="AI297" s="3">
        <f t="shared" si="516"/>
        <v>5</v>
      </c>
      <c r="AJ297" s="3">
        <f t="shared" si="517"/>
        <v>5</v>
      </c>
      <c r="AK297" s="3">
        <f t="shared" si="518"/>
        <v>1</v>
      </c>
      <c r="AL297" s="3">
        <f t="shared" si="472"/>
        <v>0</v>
      </c>
      <c r="AM297" s="3">
        <f t="shared" si="519"/>
        <v>1</v>
      </c>
      <c r="AN297" s="3">
        <f t="shared" si="520"/>
        <v>0</v>
      </c>
      <c r="AO297" s="3">
        <f t="shared" si="521"/>
        <v>0</v>
      </c>
      <c r="AP297" s="3">
        <f t="shared" si="522"/>
        <v>0</v>
      </c>
      <c r="AQ297" s="3">
        <f t="shared" si="523"/>
        <v>0</v>
      </c>
      <c r="AR297" s="3">
        <f t="shared" si="524"/>
        <v>0</v>
      </c>
      <c r="AS297" s="3">
        <f t="shared" si="525"/>
        <v>0</v>
      </c>
      <c r="AT297" s="3">
        <f t="shared" si="526"/>
        <v>0</v>
      </c>
      <c r="AU297" s="3">
        <f t="shared" si="527"/>
        <v>0</v>
      </c>
      <c r="AV297" s="3">
        <f t="shared" si="528"/>
        <v>0</v>
      </c>
      <c r="AW297" s="3">
        <f t="shared" si="529"/>
        <v>0</v>
      </c>
      <c r="AX297" s="3">
        <f t="shared" si="530"/>
        <v>0</v>
      </c>
      <c r="AY297" s="3">
        <f t="shared" si="531"/>
        <v>0</v>
      </c>
      <c r="AZ297" s="3">
        <f t="shared" si="532"/>
        <v>0</v>
      </c>
      <c r="BA297" s="3">
        <f t="shared" si="533"/>
        <v>0</v>
      </c>
    </row>
    <row r="298" spans="1:53">
      <c r="A298" s="3" t="str">
        <f t="shared" si="498"/>
        <v>Coyote Springs (AM)</v>
      </c>
      <c r="B298" s="3">
        <v>8</v>
      </c>
      <c r="C298" s="3">
        <f t="shared" si="495"/>
        <v>196</v>
      </c>
      <c r="D298" s="3">
        <f t="shared" si="534"/>
        <v>3</v>
      </c>
      <c r="E298" s="3">
        <f t="shared" si="534"/>
        <v>3</v>
      </c>
      <c r="F298" s="3">
        <f t="shared" si="534"/>
        <v>7</v>
      </c>
      <c r="G298" s="3">
        <f t="shared" si="534"/>
        <v>4</v>
      </c>
      <c r="H298" s="3">
        <f t="shared" si="534"/>
        <v>4</v>
      </c>
      <c r="I298" s="3">
        <f t="shared" si="534"/>
        <v>3</v>
      </c>
      <c r="J298" s="3">
        <f t="shared" si="449"/>
        <v>1</v>
      </c>
      <c r="K298" s="3">
        <f t="shared" si="499"/>
        <v>196</v>
      </c>
      <c r="L298" s="3">
        <f t="shared" si="500"/>
        <v>3</v>
      </c>
      <c r="M298" s="3">
        <f t="shared" si="489"/>
        <v>7</v>
      </c>
      <c r="N298" s="3">
        <f t="shared" si="490"/>
        <v>4</v>
      </c>
      <c r="O298" s="3">
        <f t="shared" si="491"/>
        <v>4</v>
      </c>
      <c r="P298" s="3">
        <f t="shared" si="492"/>
        <v>3</v>
      </c>
      <c r="Q298" s="3">
        <f t="shared" si="452"/>
        <v>1</v>
      </c>
      <c r="R298" s="3">
        <f t="shared" si="501"/>
        <v>0</v>
      </c>
      <c r="S298" s="3">
        <f t="shared" si="502"/>
        <v>1</v>
      </c>
      <c r="T298" s="3">
        <f t="shared" si="503"/>
        <v>0</v>
      </c>
      <c r="U298" s="3">
        <f t="shared" si="504"/>
        <v>0</v>
      </c>
      <c r="V298" s="3">
        <f t="shared" si="497"/>
        <v>0</v>
      </c>
      <c r="W298" s="3">
        <f t="shared" si="505"/>
        <v>0</v>
      </c>
      <c r="X298" s="3">
        <f t="shared" si="506"/>
        <v>0</v>
      </c>
      <c r="Y298" s="3">
        <f t="shared" si="507"/>
        <v>0</v>
      </c>
      <c r="Z298" s="3">
        <f t="shared" si="508"/>
        <v>0</v>
      </c>
      <c r="AA298" s="3">
        <f t="shared" si="461"/>
        <v>1</v>
      </c>
      <c r="AB298" s="3">
        <f t="shared" si="509"/>
        <v>0</v>
      </c>
      <c r="AC298" s="3">
        <f t="shared" si="510"/>
        <v>1</v>
      </c>
      <c r="AD298" s="3">
        <f t="shared" si="511"/>
        <v>0</v>
      </c>
      <c r="AE298" s="3">
        <f t="shared" si="512"/>
        <v>0</v>
      </c>
      <c r="AF298" s="3">
        <f t="shared" si="513"/>
        <v>0</v>
      </c>
      <c r="AG298" s="3">
        <f t="shared" si="514"/>
        <v>0</v>
      </c>
      <c r="AH298" s="3">
        <f t="shared" si="515"/>
        <v>0</v>
      </c>
      <c r="AI298" s="3">
        <f t="shared" si="516"/>
        <v>0</v>
      </c>
      <c r="AJ298" s="3">
        <f t="shared" si="517"/>
        <v>0</v>
      </c>
      <c r="AK298" s="3">
        <f t="shared" si="518"/>
        <v>1</v>
      </c>
      <c r="AL298" s="3">
        <f t="shared" si="472"/>
        <v>0</v>
      </c>
      <c r="AM298" s="3">
        <f t="shared" si="519"/>
        <v>1</v>
      </c>
      <c r="AN298" s="3">
        <f t="shared" si="520"/>
        <v>0</v>
      </c>
      <c r="AO298" s="3">
        <f t="shared" si="521"/>
        <v>0</v>
      </c>
      <c r="AP298" s="3">
        <f t="shared" si="522"/>
        <v>0</v>
      </c>
      <c r="AQ298" s="3">
        <f t="shared" si="523"/>
        <v>0</v>
      </c>
      <c r="AR298" s="3">
        <f t="shared" si="524"/>
        <v>0</v>
      </c>
      <c r="AS298" s="3">
        <f t="shared" si="525"/>
        <v>0</v>
      </c>
      <c r="AT298" s="3">
        <f t="shared" si="526"/>
        <v>0</v>
      </c>
      <c r="AU298" s="3">
        <f t="shared" si="527"/>
        <v>0</v>
      </c>
      <c r="AV298" s="3">
        <f t="shared" si="528"/>
        <v>0</v>
      </c>
      <c r="AW298" s="3">
        <f t="shared" si="529"/>
        <v>0</v>
      </c>
      <c r="AX298" s="3">
        <f t="shared" si="530"/>
        <v>0</v>
      </c>
      <c r="AY298" s="3">
        <f t="shared" si="531"/>
        <v>0</v>
      </c>
      <c r="AZ298" s="3">
        <f t="shared" si="532"/>
        <v>0</v>
      </c>
      <c r="BA298" s="3">
        <f t="shared" si="533"/>
        <v>0</v>
      </c>
    </row>
    <row r="299" spans="1:53">
      <c r="A299" s="3" t="str">
        <f t="shared" si="498"/>
        <v>Coyote Springs (AM)</v>
      </c>
      <c r="B299" s="3">
        <v>9</v>
      </c>
      <c r="C299" s="3">
        <f t="shared" si="495"/>
        <v>346</v>
      </c>
      <c r="D299" s="3">
        <f t="shared" si="534"/>
        <v>4</v>
      </c>
      <c r="E299" s="3">
        <f t="shared" si="534"/>
        <v>9</v>
      </c>
      <c r="F299" s="3">
        <f t="shared" si="534"/>
        <v>4</v>
      </c>
      <c r="G299" s="3">
        <f t="shared" si="534"/>
        <v>7</v>
      </c>
      <c r="H299" s="3">
        <f t="shared" si="534"/>
        <v>4</v>
      </c>
      <c r="I299" s="3">
        <f t="shared" si="534"/>
        <v>3</v>
      </c>
      <c r="J299" s="3">
        <f t="shared" si="449"/>
        <v>0</v>
      </c>
      <c r="K299" s="3">
        <f t="shared" si="499"/>
        <v>0</v>
      </c>
      <c r="L299" s="3">
        <f t="shared" si="500"/>
        <v>0</v>
      </c>
      <c r="M299" s="3">
        <f t="shared" si="489"/>
        <v>0</v>
      </c>
      <c r="N299" s="3">
        <f t="shared" si="490"/>
        <v>0</v>
      </c>
      <c r="O299" s="3">
        <f t="shared" si="491"/>
        <v>0</v>
      </c>
      <c r="P299" s="3">
        <f t="shared" si="492"/>
        <v>0</v>
      </c>
      <c r="Q299" s="3">
        <f t="shared" si="452"/>
        <v>0</v>
      </c>
      <c r="R299" s="3">
        <f t="shared" si="501"/>
        <v>1</v>
      </c>
      <c r="S299" s="3">
        <f t="shared" si="502"/>
        <v>1</v>
      </c>
      <c r="T299" s="3">
        <f t="shared" si="503"/>
        <v>0</v>
      </c>
      <c r="U299" s="3">
        <f t="shared" si="504"/>
        <v>0</v>
      </c>
      <c r="V299" s="3">
        <f t="shared" si="497"/>
        <v>0</v>
      </c>
      <c r="W299" s="3">
        <f t="shared" si="505"/>
        <v>0</v>
      </c>
      <c r="X299" s="3">
        <f t="shared" si="506"/>
        <v>0</v>
      </c>
      <c r="Y299" s="3">
        <f t="shared" si="507"/>
        <v>0</v>
      </c>
      <c r="Z299" s="3">
        <f t="shared" si="508"/>
        <v>0</v>
      </c>
      <c r="AA299" s="3">
        <f t="shared" si="461"/>
        <v>1</v>
      </c>
      <c r="AB299" s="3">
        <f t="shared" si="509"/>
        <v>1</v>
      </c>
      <c r="AC299" s="3">
        <f t="shared" si="510"/>
        <v>2</v>
      </c>
      <c r="AD299" s="3">
        <f t="shared" si="511"/>
        <v>1</v>
      </c>
      <c r="AE299" s="3">
        <f t="shared" si="512"/>
        <v>346</v>
      </c>
      <c r="AF299" s="3">
        <f t="shared" si="513"/>
        <v>4</v>
      </c>
      <c r="AG299" s="3">
        <f t="shared" si="514"/>
        <v>4</v>
      </c>
      <c r="AH299" s="3">
        <f t="shared" si="515"/>
        <v>7</v>
      </c>
      <c r="AI299" s="3">
        <f t="shared" si="516"/>
        <v>4</v>
      </c>
      <c r="AJ299" s="3">
        <f t="shared" si="517"/>
        <v>3</v>
      </c>
      <c r="AK299" s="3">
        <f t="shared" si="518"/>
        <v>1</v>
      </c>
      <c r="AL299" s="3">
        <f t="shared" si="472"/>
        <v>0</v>
      </c>
      <c r="AM299" s="3">
        <f t="shared" si="519"/>
        <v>1</v>
      </c>
      <c r="AN299" s="3">
        <f t="shared" si="520"/>
        <v>0</v>
      </c>
      <c r="AO299" s="3">
        <f t="shared" si="521"/>
        <v>0</v>
      </c>
      <c r="AP299" s="3">
        <f t="shared" si="522"/>
        <v>0</v>
      </c>
      <c r="AQ299" s="3">
        <f t="shared" si="523"/>
        <v>0</v>
      </c>
      <c r="AR299" s="3">
        <f t="shared" si="524"/>
        <v>0</v>
      </c>
      <c r="AS299" s="3">
        <f t="shared" si="525"/>
        <v>0</v>
      </c>
      <c r="AT299" s="3">
        <f t="shared" si="526"/>
        <v>0</v>
      </c>
      <c r="AU299" s="3">
        <f t="shared" si="527"/>
        <v>0</v>
      </c>
      <c r="AV299" s="3">
        <f t="shared" si="528"/>
        <v>0</v>
      </c>
      <c r="AW299" s="3">
        <f t="shared" si="529"/>
        <v>0</v>
      </c>
      <c r="AX299" s="3">
        <f t="shared" si="530"/>
        <v>0</v>
      </c>
      <c r="AY299" s="3">
        <f t="shared" si="531"/>
        <v>0</v>
      </c>
      <c r="AZ299" s="3">
        <f t="shared" si="532"/>
        <v>0</v>
      </c>
      <c r="BA299" s="3">
        <f t="shared" si="533"/>
        <v>0</v>
      </c>
    </row>
    <row r="300" spans="1:53">
      <c r="A300" s="3" t="str">
        <f t="shared" si="498"/>
        <v>Coyote Springs (AM)</v>
      </c>
      <c r="B300" s="3">
        <v>10</v>
      </c>
      <c r="C300" s="3">
        <f t="shared" si="495"/>
        <v>358</v>
      </c>
      <c r="D300" s="3">
        <f t="shared" si="534"/>
        <v>4</v>
      </c>
      <c r="E300" s="3">
        <f t="shared" si="534"/>
        <v>6</v>
      </c>
      <c r="F300" s="3">
        <f t="shared" si="534"/>
        <v>7</v>
      </c>
      <c r="G300" s="3">
        <f t="shared" si="534"/>
        <v>6</v>
      </c>
      <c r="H300" s="3">
        <f t="shared" si="534"/>
        <v>6</v>
      </c>
      <c r="I300" s="3">
        <f t="shared" si="534"/>
        <v>5</v>
      </c>
      <c r="J300" s="3">
        <f t="shared" si="449"/>
        <v>0</v>
      </c>
      <c r="K300" s="3">
        <f t="shared" si="499"/>
        <v>0</v>
      </c>
      <c r="L300" s="3">
        <f t="shared" si="500"/>
        <v>0</v>
      </c>
      <c r="M300" s="3">
        <f t="shared" si="489"/>
        <v>0</v>
      </c>
      <c r="N300" s="3">
        <f t="shared" si="490"/>
        <v>0</v>
      </c>
      <c r="O300" s="3">
        <f t="shared" si="491"/>
        <v>0</v>
      </c>
      <c r="P300" s="3">
        <f t="shared" si="492"/>
        <v>0</v>
      </c>
      <c r="Q300" s="3">
        <f t="shared" si="452"/>
        <v>0</v>
      </c>
      <c r="R300" s="3">
        <f t="shared" si="501"/>
        <v>1</v>
      </c>
      <c r="S300" s="3">
        <f t="shared" si="502"/>
        <v>1</v>
      </c>
      <c r="T300" s="3">
        <f t="shared" si="503"/>
        <v>0</v>
      </c>
      <c r="U300" s="3">
        <f t="shared" si="504"/>
        <v>0</v>
      </c>
      <c r="V300" s="3">
        <f t="shared" si="497"/>
        <v>0</v>
      </c>
      <c r="W300" s="3">
        <f t="shared" si="505"/>
        <v>0</v>
      </c>
      <c r="X300" s="3">
        <f t="shared" si="506"/>
        <v>0</v>
      </c>
      <c r="Y300" s="3">
        <f t="shared" si="507"/>
        <v>0</v>
      </c>
      <c r="Z300" s="3">
        <f t="shared" si="508"/>
        <v>0</v>
      </c>
      <c r="AA300" s="3">
        <f t="shared" si="461"/>
        <v>1</v>
      </c>
      <c r="AB300" s="3">
        <f t="shared" si="509"/>
        <v>1</v>
      </c>
      <c r="AC300" s="3">
        <f t="shared" si="510"/>
        <v>2</v>
      </c>
      <c r="AD300" s="3">
        <f t="shared" si="511"/>
        <v>1</v>
      </c>
      <c r="AE300" s="3">
        <f t="shared" si="512"/>
        <v>358</v>
      </c>
      <c r="AF300" s="3">
        <f t="shared" si="513"/>
        <v>4</v>
      </c>
      <c r="AG300" s="3">
        <f t="shared" si="514"/>
        <v>7</v>
      </c>
      <c r="AH300" s="3">
        <f t="shared" si="515"/>
        <v>6</v>
      </c>
      <c r="AI300" s="3">
        <f t="shared" si="516"/>
        <v>6</v>
      </c>
      <c r="AJ300" s="3">
        <f t="shared" si="517"/>
        <v>5</v>
      </c>
      <c r="AK300" s="3">
        <f t="shared" si="518"/>
        <v>1</v>
      </c>
      <c r="AL300" s="3">
        <f t="shared" si="472"/>
        <v>0</v>
      </c>
      <c r="AM300" s="3">
        <f t="shared" si="519"/>
        <v>1</v>
      </c>
      <c r="AN300" s="3">
        <f t="shared" si="520"/>
        <v>0</v>
      </c>
      <c r="AO300" s="3">
        <f t="shared" si="521"/>
        <v>0</v>
      </c>
      <c r="AP300" s="3">
        <f t="shared" si="522"/>
        <v>0</v>
      </c>
      <c r="AQ300" s="3">
        <f t="shared" si="523"/>
        <v>0</v>
      </c>
      <c r="AR300" s="3">
        <f t="shared" si="524"/>
        <v>0</v>
      </c>
      <c r="AS300" s="3">
        <f t="shared" si="525"/>
        <v>0</v>
      </c>
      <c r="AT300" s="3">
        <f t="shared" si="526"/>
        <v>0</v>
      </c>
      <c r="AU300" s="3">
        <f t="shared" si="527"/>
        <v>0</v>
      </c>
      <c r="AV300" s="3">
        <f t="shared" si="528"/>
        <v>0</v>
      </c>
      <c r="AW300" s="3">
        <f t="shared" si="529"/>
        <v>0</v>
      </c>
      <c r="AX300" s="3">
        <f t="shared" si="530"/>
        <v>0</v>
      </c>
      <c r="AY300" s="3">
        <f t="shared" si="531"/>
        <v>0</v>
      </c>
      <c r="AZ300" s="3">
        <f t="shared" si="532"/>
        <v>0</v>
      </c>
      <c r="BA300" s="3">
        <f t="shared" si="533"/>
        <v>0</v>
      </c>
    </row>
    <row r="301" spans="1:53">
      <c r="A301" s="3" t="str">
        <f t="shared" si="498"/>
        <v>Coyote Springs (AM)</v>
      </c>
      <c r="B301" s="3">
        <v>11</v>
      </c>
      <c r="C301" s="3">
        <f t="shared" si="495"/>
        <v>517</v>
      </c>
      <c r="D301" s="3">
        <f t="shared" si="534"/>
        <v>5</v>
      </c>
      <c r="E301" s="3">
        <f t="shared" si="534"/>
        <v>8</v>
      </c>
      <c r="F301" s="3">
        <f t="shared" si="534"/>
        <v>6</v>
      </c>
      <c r="G301" s="3">
        <f t="shared" si="534"/>
        <v>7</v>
      </c>
      <c r="H301" s="3">
        <f t="shared" si="534"/>
        <v>6</v>
      </c>
      <c r="I301" s="3">
        <f t="shared" si="534"/>
        <v>5</v>
      </c>
      <c r="J301" s="3">
        <f t="shared" si="449"/>
        <v>0</v>
      </c>
      <c r="K301" s="3">
        <f t="shared" si="499"/>
        <v>0</v>
      </c>
      <c r="L301" s="3">
        <f t="shared" si="500"/>
        <v>0</v>
      </c>
      <c r="M301" s="3">
        <f t="shared" si="489"/>
        <v>0</v>
      </c>
      <c r="N301" s="3">
        <f t="shared" si="490"/>
        <v>0</v>
      </c>
      <c r="O301" s="3">
        <f t="shared" si="491"/>
        <v>0</v>
      </c>
      <c r="P301" s="3">
        <f t="shared" si="492"/>
        <v>0</v>
      </c>
      <c r="Q301" s="3">
        <f t="shared" si="452"/>
        <v>0</v>
      </c>
      <c r="R301" s="3">
        <f t="shared" si="501"/>
        <v>1</v>
      </c>
      <c r="S301" s="3">
        <f t="shared" si="502"/>
        <v>1</v>
      </c>
      <c r="T301" s="3">
        <f t="shared" si="503"/>
        <v>0</v>
      </c>
      <c r="U301" s="3">
        <f t="shared" si="504"/>
        <v>0</v>
      </c>
      <c r="V301" s="3">
        <f t="shared" si="497"/>
        <v>0</v>
      </c>
      <c r="W301" s="3">
        <f t="shared" si="505"/>
        <v>0</v>
      </c>
      <c r="X301" s="3">
        <f t="shared" si="506"/>
        <v>0</v>
      </c>
      <c r="Y301" s="3">
        <f t="shared" si="507"/>
        <v>0</v>
      </c>
      <c r="Z301" s="3">
        <f t="shared" si="508"/>
        <v>0</v>
      </c>
      <c r="AA301" s="3">
        <f t="shared" si="461"/>
        <v>0</v>
      </c>
      <c r="AB301" s="3">
        <f t="shared" si="509"/>
        <v>1</v>
      </c>
      <c r="AC301" s="3">
        <f t="shared" si="510"/>
        <v>1</v>
      </c>
      <c r="AD301" s="3">
        <f t="shared" si="511"/>
        <v>0</v>
      </c>
      <c r="AE301" s="3">
        <f t="shared" si="512"/>
        <v>0</v>
      </c>
      <c r="AF301" s="3">
        <f t="shared" si="513"/>
        <v>0</v>
      </c>
      <c r="AG301" s="3">
        <f t="shared" si="514"/>
        <v>0</v>
      </c>
      <c r="AH301" s="3">
        <f t="shared" si="515"/>
        <v>0</v>
      </c>
      <c r="AI301" s="3">
        <f t="shared" si="516"/>
        <v>0</v>
      </c>
      <c r="AJ301" s="3">
        <f t="shared" si="517"/>
        <v>0</v>
      </c>
      <c r="AK301" s="3">
        <f t="shared" si="518"/>
        <v>0</v>
      </c>
      <c r="AL301" s="3">
        <f t="shared" si="472"/>
        <v>1</v>
      </c>
      <c r="AM301" s="3">
        <f t="shared" si="519"/>
        <v>1</v>
      </c>
      <c r="AN301" s="3">
        <f t="shared" si="520"/>
        <v>0</v>
      </c>
      <c r="AO301" s="3">
        <f t="shared" si="521"/>
        <v>0</v>
      </c>
      <c r="AP301" s="3">
        <f t="shared" si="522"/>
        <v>0</v>
      </c>
      <c r="AQ301" s="3">
        <f t="shared" si="523"/>
        <v>0</v>
      </c>
      <c r="AR301" s="3">
        <f t="shared" si="524"/>
        <v>0</v>
      </c>
      <c r="AS301" s="3">
        <f t="shared" si="525"/>
        <v>0</v>
      </c>
      <c r="AT301" s="3">
        <f t="shared" si="526"/>
        <v>0</v>
      </c>
      <c r="AU301" s="3">
        <f t="shared" si="527"/>
        <v>1</v>
      </c>
      <c r="AV301" s="3">
        <f t="shared" si="528"/>
        <v>517</v>
      </c>
      <c r="AW301" s="3">
        <f t="shared" si="529"/>
        <v>5</v>
      </c>
      <c r="AX301" s="3">
        <f t="shared" si="530"/>
        <v>6</v>
      </c>
      <c r="AY301" s="3">
        <f t="shared" si="531"/>
        <v>7</v>
      </c>
      <c r="AZ301" s="3">
        <f t="shared" si="532"/>
        <v>6</v>
      </c>
      <c r="BA301" s="3">
        <f t="shared" si="533"/>
        <v>5</v>
      </c>
    </row>
    <row r="302" spans="1:53">
      <c r="A302" s="3" t="str">
        <f t="shared" si="498"/>
        <v>Coyote Springs (AM)</v>
      </c>
      <c r="B302" s="3">
        <v>12</v>
      </c>
      <c r="C302" s="3">
        <f t="shared" si="495"/>
        <v>122</v>
      </c>
      <c r="D302" s="3">
        <f t="shared" si="534"/>
        <v>3</v>
      </c>
      <c r="E302" s="3">
        <f t="shared" si="534"/>
        <v>10</v>
      </c>
      <c r="F302" s="3">
        <f t="shared" si="534"/>
        <v>5</v>
      </c>
      <c r="G302" s="3">
        <f t="shared" si="534"/>
        <v>5</v>
      </c>
      <c r="H302" s="3">
        <f t="shared" si="534"/>
        <v>5</v>
      </c>
      <c r="I302" s="3">
        <f t="shared" si="534"/>
        <v>3</v>
      </c>
      <c r="J302" s="3">
        <f t="shared" si="449"/>
        <v>1</v>
      </c>
      <c r="K302" s="3">
        <f t="shared" si="499"/>
        <v>122</v>
      </c>
      <c r="L302" s="3">
        <f t="shared" si="500"/>
        <v>3</v>
      </c>
      <c r="M302" s="3">
        <f t="shared" si="489"/>
        <v>5</v>
      </c>
      <c r="N302" s="3">
        <f t="shared" si="490"/>
        <v>5</v>
      </c>
      <c r="O302" s="3">
        <f t="shared" si="491"/>
        <v>5</v>
      </c>
      <c r="P302" s="3">
        <f t="shared" si="492"/>
        <v>3</v>
      </c>
      <c r="Q302" s="3">
        <f t="shared" si="452"/>
        <v>1</v>
      </c>
      <c r="R302" s="3">
        <f t="shared" si="501"/>
        <v>0</v>
      </c>
      <c r="S302" s="3">
        <f t="shared" si="502"/>
        <v>1</v>
      </c>
      <c r="T302" s="3">
        <f t="shared" si="503"/>
        <v>0</v>
      </c>
      <c r="U302" s="3">
        <f t="shared" si="504"/>
        <v>0</v>
      </c>
      <c r="V302" s="3">
        <f t="shared" si="497"/>
        <v>0</v>
      </c>
      <c r="W302" s="3">
        <f t="shared" si="505"/>
        <v>0</v>
      </c>
      <c r="X302" s="3">
        <f t="shared" si="506"/>
        <v>0</v>
      </c>
      <c r="Y302" s="3">
        <f t="shared" si="507"/>
        <v>0</v>
      </c>
      <c r="Z302" s="3">
        <f t="shared" si="508"/>
        <v>0</v>
      </c>
      <c r="AA302" s="3">
        <f t="shared" si="461"/>
        <v>1</v>
      </c>
      <c r="AB302" s="3">
        <f t="shared" si="509"/>
        <v>0</v>
      </c>
      <c r="AC302" s="3">
        <f t="shared" si="510"/>
        <v>1</v>
      </c>
      <c r="AD302" s="3">
        <f t="shared" si="511"/>
        <v>0</v>
      </c>
      <c r="AE302" s="3">
        <f t="shared" si="512"/>
        <v>0</v>
      </c>
      <c r="AF302" s="3">
        <f t="shared" si="513"/>
        <v>0</v>
      </c>
      <c r="AG302" s="3">
        <f t="shared" si="514"/>
        <v>0</v>
      </c>
      <c r="AH302" s="3">
        <f t="shared" si="515"/>
        <v>0</v>
      </c>
      <c r="AI302" s="3">
        <f t="shared" si="516"/>
        <v>0</v>
      </c>
      <c r="AJ302" s="3">
        <f t="shared" si="517"/>
        <v>0</v>
      </c>
      <c r="AK302" s="3">
        <f t="shared" si="518"/>
        <v>1</v>
      </c>
      <c r="AL302" s="3">
        <f t="shared" si="472"/>
        <v>0</v>
      </c>
      <c r="AM302" s="3">
        <f t="shared" si="519"/>
        <v>1</v>
      </c>
      <c r="AN302" s="3">
        <f t="shared" si="520"/>
        <v>0</v>
      </c>
      <c r="AO302" s="3">
        <f t="shared" si="521"/>
        <v>0</v>
      </c>
      <c r="AP302" s="3">
        <f t="shared" si="522"/>
        <v>0</v>
      </c>
      <c r="AQ302" s="3">
        <f t="shared" si="523"/>
        <v>0</v>
      </c>
      <c r="AR302" s="3">
        <f t="shared" si="524"/>
        <v>0</v>
      </c>
      <c r="AS302" s="3">
        <f t="shared" si="525"/>
        <v>0</v>
      </c>
      <c r="AT302" s="3">
        <f t="shared" si="526"/>
        <v>0</v>
      </c>
      <c r="AU302" s="3">
        <f t="shared" si="527"/>
        <v>0</v>
      </c>
      <c r="AV302" s="3">
        <f t="shared" si="528"/>
        <v>0</v>
      </c>
      <c r="AW302" s="3">
        <f t="shared" si="529"/>
        <v>0</v>
      </c>
      <c r="AX302" s="3">
        <f t="shared" si="530"/>
        <v>0</v>
      </c>
      <c r="AY302" s="3">
        <f t="shared" si="531"/>
        <v>0</v>
      </c>
      <c r="AZ302" s="3">
        <f t="shared" si="532"/>
        <v>0</v>
      </c>
      <c r="BA302" s="3">
        <f t="shared" si="533"/>
        <v>0</v>
      </c>
    </row>
    <row r="303" spans="1:53">
      <c r="A303" s="3" t="str">
        <f t="shared" si="498"/>
        <v>Coyote Springs (AM)</v>
      </c>
      <c r="B303" s="3">
        <v>13</v>
      </c>
      <c r="C303" s="3">
        <f t="shared" si="495"/>
        <v>378</v>
      </c>
      <c r="D303" s="3">
        <f t="shared" si="534"/>
        <v>4</v>
      </c>
      <c r="E303" s="3">
        <f t="shared" si="534"/>
        <v>16</v>
      </c>
      <c r="F303" s="3">
        <f t="shared" si="534"/>
        <v>5</v>
      </c>
      <c r="G303" s="3">
        <f t="shared" si="534"/>
        <v>5</v>
      </c>
      <c r="H303" s="3">
        <f t="shared" si="534"/>
        <v>6</v>
      </c>
      <c r="I303" s="3">
        <f t="shared" si="534"/>
        <v>7</v>
      </c>
      <c r="J303" s="3">
        <f t="shared" si="449"/>
        <v>0</v>
      </c>
      <c r="K303" s="3">
        <f t="shared" si="499"/>
        <v>0</v>
      </c>
      <c r="L303" s="3">
        <f t="shared" si="500"/>
        <v>0</v>
      </c>
      <c r="M303" s="3">
        <f t="shared" si="489"/>
        <v>0</v>
      </c>
      <c r="N303" s="3">
        <f t="shared" si="490"/>
        <v>0</v>
      </c>
      <c r="O303" s="3">
        <f t="shared" si="491"/>
        <v>0</v>
      </c>
      <c r="P303" s="3">
        <f t="shared" si="492"/>
        <v>0</v>
      </c>
      <c r="Q303" s="3">
        <f t="shared" si="452"/>
        <v>0</v>
      </c>
      <c r="R303" s="3">
        <f t="shared" si="501"/>
        <v>1</v>
      </c>
      <c r="S303" s="3">
        <f t="shared" si="502"/>
        <v>1</v>
      </c>
      <c r="T303" s="3">
        <f t="shared" si="503"/>
        <v>0</v>
      </c>
      <c r="U303" s="3">
        <f t="shared" si="504"/>
        <v>0</v>
      </c>
      <c r="V303" s="3">
        <f t="shared" si="497"/>
        <v>0</v>
      </c>
      <c r="W303" s="3">
        <f t="shared" si="505"/>
        <v>0</v>
      </c>
      <c r="X303" s="3">
        <f t="shared" si="506"/>
        <v>0</v>
      </c>
      <c r="Y303" s="3">
        <f t="shared" si="507"/>
        <v>0</v>
      </c>
      <c r="Z303" s="3">
        <f t="shared" si="508"/>
        <v>0</v>
      </c>
      <c r="AA303" s="3">
        <f t="shared" si="461"/>
        <v>1</v>
      </c>
      <c r="AB303" s="3">
        <f t="shared" si="509"/>
        <v>1</v>
      </c>
      <c r="AC303" s="3">
        <f t="shared" si="510"/>
        <v>2</v>
      </c>
      <c r="AD303" s="3">
        <f t="shared" si="511"/>
        <v>1</v>
      </c>
      <c r="AE303" s="3">
        <f t="shared" si="512"/>
        <v>378</v>
      </c>
      <c r="AF303" s="3">
        <f t="shared" si="513"/>
        <v>4</v>
      </c>
      <c r="AG303" s="3">
        <f t="shared" si="514"/>
        <v>5</v>
      </c>
      <c r="AH303" s="3">
        <f t="shared" si="515"/>
        <v>5</v>
      </c>
      <c r="AI303" s="3">
        <f t="shared" si="516"/>
        <v>6</v>
      </c>
      <c r="AJ303" s="3">
        <f t="shared" si="517"/>
        <v>7</v>
      </c>
      <c r="AK303" s="3">
        <f t="shared" si="518"/>
        <v>1</v>
      </c>
      <c r="AL303" s="3">
        <f t="shared" si="472"/>
        <v>0</v>
      </c>
      <c r="AM303" s="3">
        <f t="shared" si="519"/>
        <v>1</v>
      </c>
      <c r="AN303" s="3">
        <f t="shared" si="520"/>
        <v>0</v>
      </c>
      <c r="AO303" s="3">
        <f t="shared" si="521"/>
        <v>0</v>
      </c>
      <c r="AP303" s="3">
        <f t="shared" si="522"/>
        <v>0</v>
      </c>
      <c r="AQ303" s="3">
        <f t="shared" si="523"/>
        <v>0</v>
      </c>
      <c r="AR303" s="3">
        <f t="shared" si="524"/>
        <v>0</v>
      </c>
      <c r="AS303" s="3">
        <f t="shared" si="525"/>
        <v>0</v>
      </c>
      <c r="AT303" s="3">
        <f t="shared" si="526"/>
        <v>0</v>
      </c>
      <c r="AU303" s="3">
        <f t="shared" si="527"/>
        <v>0</v>
      </c>
      <c r="AV303" s="3">
        <f t="shared" si="528"/>
        <v>0</v>
      </c>
      <c r="AW303" s="3">
        <f t="shared" si="529"/>
        <v>0</v>
      </c>
      <c r="AX303" s="3">
        <f t="shared" si="530"/>
        <v>0</v>
      </c>
      <c r="AY303" s="3">
        <f t="shared" si="531"/>
        <v>0</v>
      </c>
      <c r="AZ303" s="3">
        <f t="shared" si="532"/>
        <v>0</v>
      </c>
      <c r="BA303" s="3">
        <f t="shared" si="533"/>
        <v>0</v>
      </c>
    </row>
    <row r="304" spans="1:53">
      <c r="A304" s="3" t="str">
        <f t="shared" si="498"/>
        <v>Coyote Springs (AM)</v>
      </c>
      <c r="B304" s="3">
        <v>14</v>
      </c>
      <c r="C304" s="3">
        <f t="shared" si="495"/>
        <v>387</v>
      </c>
      <c r="D304" s="3">
        <f t="shared" si="534"/>
        <v>4</v>
      </c>
      <c r="E304" s="3">
        <f t="shared" si="534"/>
        <v>2</v>
      </c>
      <c r="F304" s="3">
        <f t="shared" si="534"/>
        <v>6</v>
      </c>
      <c r="G304" s="3">
        <f t="shared" si="534"/>
        <v>5</v>
      </c>
      <c r="H304" s="3">
        <f t="shared" si="534"/>
        <v>7</v>
      </c>
      <c r="I304" s="3">
        <f t="shared" si="534"/>
        <v>6</v>
      </c>
      <c r="J304" s="3">
        <f t="shared" si="449"/>
        <v>0</v>
      </c>
      <c r="K304" s="3">
        <f t="shared" si="499"/>
        <v>0</v>
      </c>
      <c r="L304" s="3">
        <f t="shared" si="500"/>
        <v>0</v>
      </c>
      <c r="M304" s="3">
        <f t="shared" si="489"/>
        <v>0</v>
      </c>
      <c r="N304" s="3">
        <f t="shared" si="490"/>
        <v>0</v>
      </c>
      <c r="O304" s="3">
        <f t="shared" si="491"/>
        <v>0</v>
      </c>
      <c r="P304" s="3">
        <f t="shared" si="492"/>
        <v>0</v>
      </c>
      <c r="Q304" s="3">
        <f t="shared" si="452"/>
        <v>0</v>
      </c>
      <c r="R304" s="3">
        <f t="shared" si="501"/>
        <v>1</v>
      </c>
      <c r="S304" s="3">
        <f t="shared" si="502"/>
        <v>1</v>
      </c>
      <c r="T304" s="3">
        <f t="shared" si="503"/>
        <v>0</v>
      </c>
      <c r="U304" s="3">
        <f t="shared" si="504"/>
        <v>0</v>
      </c>
      <c r="V304" s="3">
        <f t="shared" si="497"/>
        <v>0</v>
      </c>
      <c r="W304" s="3">
        <f t="shared" si="505"/>
        <v>0</v>
      </c>
      <c r="X304" s="3">
        <f t="shared" si="506"/>
        <v>0</v>
      </c>
      <c r="Y304" s="3">
        <f t="shared" si="507"/>
        <v>0</v>
      </c>
      <c r="Z304" s="3">
        <f t="shared" si="508"/>
        <v>0</v>
      </c>
      <c r="AA304" s="3">
        <f t="shared" si="461"/>
        <v>1</v>
      </c>
      <c r="AB304" s="3">
        <f t="shared" si="509"/>
        <v>1</v>
      </c>
      <c r="AC304" s="3">
        <f t="shared" si="510"/>
        <v>2</v>
      </c>
      <c r="AD304" s="3">
        <f t="shared" si="511"/>
        <v>1</v>
      </c>
      <c r="AE304" s="3">
        <f t="shared" si="512"/>
        <v>387</v>
      </c>
      <c r="AF304" s="3">
        <f t="shared" si="513"/>
        <v>4</v>
      </c>
      <c r="AG304" s="3">
        <f t="shared" si="514"/>
        <v>6</v>
      </c>
      <c r="AH304" s="3">
        <f t="shared" si="515"/>
        <v>5</v>
      </c>
      <c r="AI304" s="3">
        <f t="shared" si="516"/>
        <v>7</v>
      </c>
      <c r="AJ304" s="3">
        <f t="shared" si="517"/>
        <v>6</v>
      </c>
      <c r="AK304" s="3">
        <f t="shared" si="518"/>
        <v>1</v>
      </c>
      <c r="AL304" s="3">
        <f t="shared" si="472"/>
        <v>0</v>
      </c>
      <c r="AM304" s="3">
        <f t="shared" si="519"/>
        <v>1</v>
      </c>
      <c r="AN304" s="3">
        <f t="shared" si="520"/>
        <v>0</v>
      </c>
      <c r="AO304" s="3">
        <f t="shared" si="521"/>
        <v>0</v>
      </c>
      <c r="AP304" s="3">
        <f t="shared" si="522"/>
        <v>0</v>
      </c>
      <c r="AQ304" s="3">
        <f t="shared" si="523"/>
        <v>0</v>
      </c>
      <c r="AR304" s="3">
        <f t="shared" si="524"/>
        <v>0</v>
      </c>
      <c r="AS304" s="3">
        <f t="shared" si="525"/>
        <v>0</v>
      </c>
      <c r="AT304" s="3">
        <f t="shared" si="526"/>
        <v>0</v>
      </c>
      <c r="AU304" s="3">
        <f t="shared" si="527"/>
        <v>0</v>
      </c>
      <c r="AV304" s="3">
        <f t="shared" si="528"/>
        <v>0</v>
      </c>
      <c r="AW304" s="3">
        <f t="shared" si="529"/>
        <v>0</v>
      </c>
      <c r="AX304" s="3">
        <f t="shared" si="530"/>
        <v>0</v>
      </c>
      <c r="AY304" s="3">
        <f t="shared" si="531"/>
        <v>0</v>
      </c>
      <c r="AZ304" s="3">
        <f t="shared" si="532"/>
        <v>0</v>
      </c>
      <c r="BA304" s="3">
        <f t="shared" si="533"/>
        <v>0</v>
      </c>
    </row>
    <row r="305" spans="1:53">
      <c r="A305" s="3" t="str">
        <f t="shared" si="498"/>
        <v>Coyote Springs (AM)</v>
      </c>
      <c r="B305" s="3">
        <v>15</v>
      </c>
      <c r="C305" s="3">
        <f t="shared" si="495"/>
        <v>325</v>
      </c>
      <c r="D305" s="3">
        <f t="shared" si="534"/>
        <v>4</v>
      </c>
      <c r="E305" s="3">
        <f t="shared" si="534"/>
        <v>18</v>
      </c>
      <c r="F305" s="3">
        <f t="shared" si="534"/>
        <v>8</v>
      </c>
      <c r="G305" s="3">
        <f t="shared" si="534"/>
        <v>6</v>
      </c>
      <c r="H305" s="3">
        <f t="shared" si="534"/>
        <v>5</v>
      </c>
      <c r="I305" s="3">
        <f t="shared" si="534"/>
        <v>10</v>
      </c>
      <c r="J305" s="3">
        <f t="shared" si="449"/>
        <v>0</v>
      </c>
      <c r="K305" s="3">
        <f t="shared" si="499"/>
        <v>0</v>
      </c>
      <c r="L305" s="3">
        <f t="shared" si="500"/>
        <v>0</v>
      </c>
      <c r="M305" s="3">
        <f t="shared" si="489"/>
        <v>0</v>
      </c>
      <c r="N305" s="3">
        <f t="shared" si="490"/>
        <v>0</v>
      </c>
      <c r="O305" s="3">
        <f t="shared" si="491"/>
        <v>0</v>
      </c>
      <c r="P305" s="3">
        <f t="shared" si="492"/>
        <v>0</v>
      </c>
      <c r="Q305" s="3">
        <f t="shared" si="452"/>
        <v>0</v>
      </c>
      <c r="R305" s="3">
        <f t="shared" si="501"/>
        <v>1</v>
      </c>
      <c r="S305" s="3">
        <f t="shared" si="502"/>
        <v>1</v>
      </c>
      <c r="T305" s="3">
        <f t="shared" si="503"/>
        <v>0</v>
      </c>
      <c r="U305" s="3">
        <f t="shared" si="504"/>
        <v>0</v>
      </c>
      <c r="V305" s="3">
        <f t="shared" si="497"/>
        <v>0</v>
      </c>
      <c r="W305" s="3">
        <f t="shared" si="505"/>
        <v>0</v>
      </c>
      <c r="X305" s="3">
        <f t="shared" si="506"/>
        <v>0</v>
      </c>
      <c r="Y305" s="3">
        <f t="shared" si="507"/>
        <v>0</v>
      </c>
      <c r="Z305" s="3">
        <f t="shared" si="508"/>
        <v>0</v>
      </c>
      <c r="AA305" s="3">
        <f t="shared" si="461"/>
        <v>1</v>
      </c>
      <c r="AB305" s="3">
        <f t="shared" si="509"/>
        <v>1</v>
      </c>
      <c r="AC305" s="3">
        <f t="shared" si="510"/>
        <v>2</v>
      </c>
      <c r="AD305" s="3">
        <f t="shared" si="511"/>
        <v>1</v>
      </c>
      <c r="AE305" s="3">
        <f t="shared" si="512"/>
        <v>325</v>
      </c>
      <c r="AF305" s="3">
        <f t="shared" si="513"/>
        <v>4</v>
      </c>
      <c r="AG305" s="3">
        <f t="shared" si="514"/>
        <v>8</v>
      </c>
      <c r="AH305" s="3">
        <f t="shared" si="515"/>
        <v>6</v>
      </c>
      <c r="AI305" s="3">
        <f t="shared" si="516"/>
        <v>5</v>
      </c>
      <c r="AJ305" s="3">
        <f t="shared" si="517"/>
        <v>10</v>
      </c>
      <c r="AK305" s="3">
        <f t="shared" si="518"/>
        <v>1</v>
      </c>
      <c r="AL305" s="3">
        <f t="shared" si="472"/>
        <v>0</v>
      </c>
      <c r="AM305" s="3">
        <f t="shared" si="519"/>
        <v>1</v>
      </c>
      <c r="AN305" s="3">
        <f t="shared" si="520"/>
        <v>0</v>
      </c>
      <c r="AO305" s="3">
        <f t="shared" si="521"/>
        <v>0</v>
      </c>
      <c r="AP305" s="3">
        <f t="shared" si="522"/>
        <v>0</v>
      </c>
      <c r="AQ305" s="3">
        <f t="shared" si="523"/>
        <v>0</v>
      </c>
      <c r="AR305" s="3">
        <f t="shared" si="524"/>
        <v>0</v>
      </c>
      <c r="AS305" s="3">
        <f t="shared" si="525"/>
        <v>0</v>
      </c>
      <c r="AT305" s="3">
        <f t="shared" si="526"/>
        <v>0</v>
      </c>
      <c r="AU305" s="3">
        <f t="shared" si="527"/>
        <v>0</v>
      </c>
      <c r="AV305" s="3">
        <f t="shared" si="528"/>
        <v>0</v>
      </c>
      <c r="AW305" s="3">
        <f t="shared" si="529"/>
        <v>0</v>
      </c>
      <c r="AX305" s="3">
        <f t="shared" si="530"/>
        <v>0</v>
      </c>
      <c r="AY305" s="3">
        <f t="shared" si="531"/>
        <v>0</v>
      </c>
      <c r="AZ305" s="3">
        <f t="shared" si="532"/>
        <v>0</v>
      </c>
      <c r="BA305" s="3">
        <f t="shared" si="533"/>
        <v>0</v>
      </c>
    </row>
    <row r="306" spans="1:53">
      <c r="A306" s="3" t="str">
        <f t="shared" si="498"/>
        <v>Coyote Springs (AM)</v>
      </c>
      <c r="B306" s="3">
        <v>16</v>
      </c>
      <c r="C306" s="3">
        <f t="shared" si="495"/>
        <v>525</v>
      </c>
      <c r="D306" s="3">
        <f t="shared" ref="D306:I315" si="535">D107</f>
        <v>5</v>
      </c>
      <c r="E306" s="3">
        <f t="shared" si="535"/>
        <v>12</v>
      </c>
      <c r="F306" s="3">
        <f t="shared" si="535"/>
        <v>8</v>
      </c>
      <c r="G306" s="3">
        <f t="shared" si="535"/>
        <v>6</v>
      </c>
      <c r="H306" s="3">
        <f t="shared" si="535"/>
        <v>5</v>
      </c>
      <c r="I306" s="3">
        <f t="shared" si="535"/>
        <v>9</v>
      </c>
      <c r="J306" s="3">
        <f t="shared" si="449"/>
        <v>0</v>
      </c>
      <c r="K306" s="3">
        <f t="shared" si="499"/>
        <v>0</v>
      </c>
      <c r="L306" s="3">
        <f t="shared" si="500"/>
        <v>0</v>
      </c>
      <c r="M306" s="3">
        <f t="shared" si="489"/>
        <v>0</v>
      </c>
      <c r="N306" s="3">
        <f t="shared" si="490"/>
        <v>0</v>
      </c>
      <c r="O306" s="3">
        <f t="shared" si="491"/>
        <v>0</v>
      </c>
      <c r="P306" s="3">
        <f t="shared" si="492"/>
        <v>0</v>
      </c>
      <c r="Q306" s="3">
        <f t="shared" si="452"/>
        <v>0</v>
      </c>
      <c r="R306" s="3">
        <f t="shared" si="501"/>
        <v>1</v>
      </c>
      <c r="S306" s="3">
        <f t="shared" si="502"/>
        <v>1</v>
      </c>
      <c r="T306" s="3">
        <f t="shared" si="503"/>
        <v>0</v>
      </c>
      <c r="U306" s="3">
        <f t="shared" si="504"/>
        <v>0</v>
      </c>
      <c r="V306" s="3">
        <f t="shared" si="497"/>
        <v>0</v>
      </c>
      <c r="W306" s="3">
        <f t="shared" si="505"/>
        <v>0</v>
      </c>
      <c r="X306" s="3">
        <f t="shared" si="506"/>
        <v>0</v>
      </c>
      <c r="Y306" s="3">
        <f t="shared" si="507"/>
        <v>0</v>
      </c>
      <c r="Z306" s="3">
        <f t="shared" si="508"/>
        <v>0</v>
      </c>
      <c r="AA306" s="3">
        <f t="shared" si="461"/>
        <v>0</v>
      </c>
      <c r="AB306" s="3">
        <f t="shared" si="509"/>
        <v>1</v>
      </c>
      <c r="AC306" s="3">
        <f t="shared" si="510"/>
        <v>1</v>
      </c>
      <c r="AD306" s="3">
        <f t="shared" si="511"/>
        <v>0</v>
      </c>
      <c r="AE306" s="3">
        <f t="shared" si="512"/>
        <v>0</v>
      </c>
      <c r="AF306" s="3">
        <f t="shared" si="513"/>
        <v>0</v>
      </c>
      <c r="AG306" s="3">
        <f t="shared" si="514"/>
        <v>0</v>
      </c>
      <c r="AH306" s="3">
        <f t="shared" si="515"/>
        <v>0</v>
      </c>
      <c r="AI306" s="3">
        <f t="shared" si="516"/>
        <v>0</v>
      </c>
      <c r="AJ306" s="3">
        <f t="shared" si="517"/>
        <v>0</v>
      </c>
      <c r="AK306" s="3">
        <f t="shared" si="518"/>
        <v>0</v>
      </c>
      <c r="AL306" s="3">
        <f t="shared" si="472"/>
        <v>1</v>
      </c>
      <c r="AM306" s="3">
        <f t="shared" si="519"/>
        <v>1</v>
      </c>
      <c r="AN306" s="3">
        <f t="shared" si="520"/>
        <v>0</v>
      </c>
      <c r="AO306" s="3">
        <f t="shared" si="521"/>
        <v>0</v>
      </c>
      <c r="AP306" s="3">
        <f t="shared" si="522"/>
        <v>0</v>
      </c>
      <c r="AQ306" s="3">
        <f t="shared" si="523"/>
        <v>0</v>
      </c>
      <c r="AR306" s="3">
        <f t="shared" si="524"/>
        <v>0</v>
      </c>
      <c r="AS306" s="3">
        <f t="shared" si="525"/>
        <v>0</v>
      </c>
      <c r="AT306" s="3">
        <f t="shared" si="526"/>
        <v>0</v>
      </c>
      <c r="AU306" s="3">
        <f t="shared" si="527"/>
        <v>1</v>
      </c>
      <c r="AV306" s="3">
        <f t="shared" si="528"/>
        <v>525</v>
      </c>
      <c r="AW306" s="3">
        <f t="shared" si="529"/>
        <v>5</v>
      </c>
      <c r="AX306" s="3">
        <f t="shared" si="530"/>
        <v>8</v>
      </c>
      <c r="AY306" s="3">
        <f t="shared" si="531"/>
        <v>6</v>
      </c>
      <c r="AZ306" s="3">
        <f t="shared" si="532"/>
        <v>5</v>
      </c>
      <c r="BA306" s="3">
        <f t="shared" si="533"/>
        <v>9</v>
      </c>
    </row>
    <row r="307" spans="1:53">
      <c r="A307" s="3" t="str">
        <f t="shared" si="498"/>
        <v>Coyote Springs (AM)</v>
      </c>
      <c r="B307" s="3">
        <v>17</v>
      </c>
      <c r="C307" s="3">
        <f t="shared" si="495"/>
        <v>140</v>
      </c>
      <c r="D307" s="3">
        <f t="shared" si="535"/>
        <v>3</v>
      </c>
      <c r="E307" s="3">
        <f t="shared" si="535"/>
        <v>14</v>
      </c>
      <c r="F307" s="3">
        <f t="shared" si="535"/>
        <v>5</v>
      </c>
      <c r="G307" s="3">
        <f t="shared" si="535"/>
        <v>4</v>
      </c>
      <c r="H307" s="3">
        <f t="shared" si="535"/>
        <v>5</v>
      </c>
      <c r="I307" s="3">
        <f t="shared" si="535"/>
        <v>4</v>
      </c>
      <c r="J307" s="3">
        <f t="shared" si="449"/>
        <v>1</v>
      </c>
      <c r="K307" s="3">
        <f t="shared" si="499"/>
        <v>140</v>
      </c>
      <c r="L307" s="3">
        <f t="shared" si="500"/>
        <v>3</v>
      </c>
      <c r="M307" s="3">
        <f t="shared" ref="M307:M326" si="536">IF($J307=1,F307,0)</f>
        <v>5</v>
      </c>
      <c r="N307" s="3">
        <f t="shared" ref="N307:N326" si="537">IF($J307=1,G307,0)</f>
        <v>4</v>
      </c>
      <c r="O307" s="3">
        <f t="shared" ref="O307:O326" si="538">IF($J307=1,H307,0)</f>
        <v>5</v>
      </c>
      <c r="P307" s="3">
        <f t="shared" ref="P307:P326" si="539">IF($J307=1,I307,0)</f>
        <v>4</v>
      </c>
      <c r="Q307" s="3">
        <f t="shared" si="452"/>
        <v>1</v>
      </c>
      <c r="R307" s="3">
        <f t="shared" si="501"/>
        <v>0</v>
      </c>
      <c r="S307" s="3">
        <f t="shared" si="502"/>
        <v>1</v>
      </c>
      <c r="T307" s="3">
        <f t="shared" si="503"/>
        <v>0</v>
      </c>
      <c r="U307" s="3">
        <f t="shared" si="504"/>
        <v>0</v>
      </c>
      <c r="V307" s="3">
        <f t="shared" si="497"/>
        <v>0</v>
      </c>
      <c r="W307" s="3">
        <f t="shared" si="505"/>
        <v>0</v>
      </c>
      <c r="X307" s="3">
        <f t="shared" si="506"/>
        <v>0</v>
      </c>
      <c r="Y307" s="3">
        <f t="shared" si="507"/>
        <v>0</v>
      </c>
      <c r="Z307" s="3">
        <f t="shared" si="508"/>
        <v>0</v>
      </c>
      <c r="AA307" s="3">
        <f t="shared" si="461"/>
        <v>1</v>
      </c>
      <c r="AB307" s="3">
        <f t="shared" si="509"/>
        <v>0</v>
      </c>
      <c r="AC307" s="3">
        <f t="shared" si="510"/>
        <v>1</v>
      </c>
      <c r="AD307" s="3">
        <f t="shared" si="511"/>
        <v>0</v>
      </c>
      <c r="AE307" s="3">
        <f t="shared" si="512"/>
        <v>0</v>
      </c>
      <c r="AF307" s="3">
        <f t="shared" si="513"/>
        <v>0</v>
      </c>
      <c r="AG307" s="3">
        <f t="shared" si="514"/>
        <v>0</v>
      </c>
      <c r="AH307" s="3">
        <f t="shared" si="515"/>
        <v>0</v>
      </c>
      <c r="AI307" s="3">
        <f t="shared" si="516"/>
        <v>0</v>
      </c>
      <c r="AJ307" s="3">
        <f t="shared" si="517"/>
        <v>0</v>
      </c>
      <c r="AK307" s="3">
        <f t="shared" si="518"/>
        <v>1</v>
      </c>
      <c r="AL307" s="3">
        <f t="shared" si="472"/>
        <v>0</v>
      </c>
      <c r="AM307" s="3">
        <f t="shared" si="519"/>
        <v>1</v>
      </c>
      <c r="AN307" s="3">
        <f t="shared" si="520"/>
        <v>0</v>
      </c>
      <c r="AO307" s="3">
        <f t="shared" si="521"/>
        <v>0</v>
      </c>
      <c r="AP307" s="3">
        <f t="shared" si="522"/>
        <v>0</v>
      </c>
      <c r="AQ307" s="3">
        <f t="shared" si="523"/>
        <v>0</v>
      </c>
      <c r="AR307" s="3">
        <f t="shared" si="524"/>
        <v>0</v>
      </c>
      <c r="AS307" s="3">
        <f t="shared" si="525"/>
        <v>0</v>
      </c>
      <c r="AT307" s="3">
        <f t="shared" si="526"/>
        <v>0</v>
      </c>
      <c r="AU307" s="3">
        <f t="shared" si="527"/>
        <v>0</v>
      </c>
      <c r="AV307" s="3">
        <f t="shared" si="528"/>
        <v>0</v>
      </c>
      <c r="AW307" s="3">
        <f t="shared" si="529"/>
        <v>0</v>
      </c>
      <c r="AX307" s="3">
        <f t="shared" si="530"/>
        <v>0</v>
      </c>
      <c r="AY307" s="3">
        <f t="shared" si="531"/>
        <v>0</v>
      </c>
      <c r="AZ307" s="3">
        <f t="shared" si="532"/>
        <v>0</v>
      </c>
      <c r="BA307" s="3">
        <f t="shared" si="533"/>
        <v>0</v>
      </c>
    </row>
    <row r="308" spans="1:53">
      <c r="A308" s="3" t="str">
        <f t="shared" si="498"/>
        <v>Coyote Springs (AM)</v>
      </c>
      <c r="B308" s="3">
        <v>18</v>
      </c>
      <c r="C308" s="3">
        <f t="shared" si="495"/>
        <v>320</v>
      </c>
      <c r="D308" s="3">
        <f t="shared" si="535"/>
        <v>4</v>
      </c>
      <c r="E308" s="3">
        <f t="shared" si="535"/>
        <v>4</v>
      </c>
      <c r="F308" s="3">
        <f t="shared" si="535"/>
        <v>6</v>
      </c>
      <c r="G308" s="3">
        <f t="shared" si="535"/>
        <v>8</v>
      </c>
      <c r="H308" s="3">
        <f t="shared" si="535"/>
        <v>4</v>
      </c>
      <c r="I308" s="3">
        <f t="shared" si="535"/>
        <v>5</v>
      </c>
      <c r="J308" s="3">
        <f t="shared" si="449"/>
        <v>0</v>
      </c>
      <c r="K308" s="3">
        <f t="shared" si="499"/>
        <v>0</v>
      </c>
      <c r="L308" s="3">
        <f t="shared" si="500"/>
        <v>0</v>
      </c>
      <c r="M308" s="3">
        <f t="shared" si="536"/>
        <v>0</v>
      </c>
      <c r="N308" s="3">
        <f t="shared" si="537"/>
        <v>0</v>
      </c>
      <c r="O308" s="3">
        <f t="shared" si="538"/>
        <v>0</v>
      </c>
      <c r="P308" s="3">
        <f t="shared" si="539"/>
        <v>0</v>
      </c>
      <c r="Q308" s="3">
        <f t="shared" si="452"/>
        <v>0</v>
      </c>
      <c r="R308" s="3">
        <f t="shared" si="501"/>
        <v>1</v>
      </c>
      <c r="S308" s="3">
        <f t="shared" si="502"/>
        <v>1</v>
      </c>
      <c r="T308" s="3">
        <f t="shared" si="503"/>
        <v>0</v>
      </c>
      <c r="U308" s="3">
        <f t="shared" si="504"/>
        <v>0</v>
      </c>
      <c r="V308" s="3">
        <f t="shared" si="497"/>
        <v>0</v>
      </c>
      <c r="W308" s="3">
        <f t="shared" si="505"/>
        <v>0</v>
      </c>
      <c r="X308" s="3">
        <f t="shared" si="506"/>
        <v>0</v>
      </c>
      <c r="Y308" s="3">
        <f t="shared" si="507"/>
        <v>0</v>
      </c>
      <c r="Z308" s="3">
        <f t="shared" si="508"/>
        <v>0</v>
      </c>
      <c r="AA308" s="3">
        <f t="shared" si="461"/>
        <v>1</v>
      </c>
      <c r="AB308" s="3">
        <f t="shared" si="509"/>
        <v>1</v>
      </c>
      <c r="AC308" s="3">
        <f t="shared" si="510"/>
        <v>2</v>
      </c>
      <c r="AD308" s="3">
        <f t="shared" si="511"/>
        <v>1</v>
      </c>
      <c r="AE308" s="3">
        <f t="shared" si="512"/>
        <v>320</v>
      </c>
      <c r="AF308" s="3">
        <f t="shared" si="513"/>
        <v>4</v>
      </c>
      <c r="AG308" s="3">
        <f t="shared" si="514"/>
        <v>6</v>
      </c>
      <c r="AH308" s="3">
        <f t="shared" si="515"/>
        <v>8</v>
      </c>
      <c r="AI308" s="3">
        <f t="shared" si="516"/>
        <v>4</v>
      </c>
      <c r="AJ308" s="3">
        <f t="shared" si="517"/>
        <v>5</v>
      </c>
      <c r="AK308" s="3">
        <f t="shared" si="518"/>
        <v>1</v>
      </c>
      <c r="AL308" s="3">
        <f t="shared" si="472"/>
        <v>0</v>
      </c>
      <c r="AM308" s="3">
        <f t="shared" si="519"/>
        <v>1</v>
      </c>
      <c r="AN308" s="3">
        <f t="shared" si="520"/>
        <v>0</v>
      </c>
      <c r="AO308" s="3">
        <f t="shared" si="521"/>
        <v>0</v>
      </c>
      <c r="AP308" s="3">
        <f t="shared" si="522"/>
        <v>0</v>
      </c>
      <c r="AQ308" s="3">
        <f t="shared" si="523"/>
        <v>0</v>
      </c>
      <c r="AR308" s="3">
        <f t="shared" si="524"/>
        <v>0</v>
      </c>
      <c r="AS308" s="3">
        <f t="shared" si="525"/>
        <v>0</v>
      </c>
      <c r="AT308" s="3">
        <f t="shared" si="526"/>
        <v>0</v>
      </c>
      <c r="AU308" s="3">
        <f t="shared" si="527"/>
        <v>0</v>
      </c>
      <c r="AV308" s="3">
        <f t="shared" si="528"/>
        <v>0</v>
      </c>
      <c r="AW308" s="3">
        <f t="shared" si="529"/>
        <v>0</v>
      </c>
      <c r="AX308" s="3">
        <f t="shared" si="530"/>
        <v>0</v>
      </c>
      <c r="AY308" s="3">
        <f t="shared" si="531"/>
        <v>0</v>
      </c>
      <c r="AZ308" s="3">
        <f t="shared" si="532"/>
        <v>0</v>
      </c>
      <c r="BA308" s="3">
        <f t="shared" si="533"/>
        <v>0</v>
      </c>
    </row>
    <row r="309" spans="1:53">
      <c r="A309" s="3" t="str">
        <f t="shared" si="498"/>
        <v>Coyote Springs (PM)</v>
      </c>
      <c r="B309" s="3">
        <v>1</v>
      </c>
      <c r="C309" s="3">
        <f t="shared" si="495"/>
        <v>343</v>
      </c>
      <c r="D309" s="3">
        <f t="shared" si="535"/>
        <v>4</v>
      </c>
      <c r="E309" s="3">
        <f t="shared" si="535"/>
        <v>17</v>
      </c>
      <c r="F309" s="3">
        <f t="shared" si="535"/>
        <v>6</v>
      </c>
      <c r="G309" s="3">
        <f t="shared" si="535"/>
        <v>4</v>
      </c>
      <c r="H309" s="3">
        <f t="shared" si="535"/>
        <v>4</v>
      </c>
      <c r="I309" s="3">
        <f t="shared" si="535"/>
        <v>5</v>
      </c>
      <c r="J309" s="3">
        <f t="shared" si="449"/>
        <v>0</v>
      </c>
      <c r="K309" s="3">
        <f t="shared" si="499"/>
        <v>0</v>
      </c>
      <c r="L309" s="3">
        <f t="shared" si="500"/>
        <v>0</v>
      </c>
      <c r="M309" s="3">
        <f t="shared" si="536"/>
        <v>0</v>
      </c>
      <c r="N309" s="3">
        <f t="shared" si="537"/>
        <v>0</v>
      </c>
      <c r="O309" s="3">
        <f t="shared" si="538"/>
        <v>0</v>
      </c>
      <c r="P309" s="3">
        <f t="shared" si="539"/>
        <v>0</v>
      </c>
      <c r="Q309" s="3">
        <f t="shared" si="452"/>
        <v>0</v>
      </c>
      <c r="R309" s="3">
        <f t="shared" si="501"/>
        <v>1</v>
      </c>
      <c r="S309" s="3">
        <f t="shared" si="502"/>
        <v>1</v>
      </c>
      <c r="T309" s="3">
        <f t="shared" si="503"/>
        <v>0</v>
      </c>
      <c r="U309" s="3">
        <f t="shared" si="504"/>
        <v>0</v>
      </c>
      <c r="V309" s="3">
        <f t="shared" si="497"/>
        <v>0</v>
      </c>
      <c r="W309" s="3">
        <f t="shared" si="505"/>
        <v>0</v>
      </c>
      <c r="X309" s="3">
        <f t="shared" si="506"/>
        <v>0</v>
      </c>
      <c r="Y309" s="3">
        <f t="shared" si="507"/>
        <v>0</v>
      </c>
      <c r="Z309" s="3">
        <f t="shared" si="508"/>
        <v>0</v>
      </c>
      <c r="AA309" s="3">
        <f t="shared" si="461"/>
        <v>1</v>
      </c>
      <c r="AB309" s="3">
        <f t="shared" si="509"/>
        <v>1</v>
      </c>
      <c r="AC309" s="3">
        <f t="shared" si="510"/>
        <v>2</v>
      </c>
      <c r="AD309" s="3">
        <f t="shared" si="511"/>
        <v>1</v>
      </c>
      <c r="AE309" s="3">
        <f t="shared" si="512"/>
        <v>343</v>
      </c>
      <c r="AF309" s="3">
        <f t="shared" si="513"/>
        <v>4</v>
      </c>
      <c r="AG309" s="3">
        <f t="shared" si="514"/>
        <v>6</v>
      </c>
      <c r="AH309" s="3">
        <f t="shared" si="515"/>
        <v>4</v>
      </c>
      <c r="AI309" s="3">
        <f t="shared" si="516"/>
        <v>4</v>
      </c>
      <c r="AJ309" s="3">
        <f t="shared" si="517"/>
        <v>5</v>
      </c>
      <c r="AK309" s="3">
        <f t="shared" si="518"/>
        <v>1</v>
      </c>
      <c r="AL309" s="3">
        <f t="shared" ref="AL309:AL326" si="540">IF(C309&gt;400,1,0)</f>
        <v>0</v>
      </c>
      <c r="AM309" s="3">
        <f t="shared" si="519"/>
        <v>1</v>
      </c>
      <c r="AN309" s="3">
        <f t="shared" si="520"/>
        <v>0</v>
      </c>
      <c r="AO309" s="3">
        <f t="shared" si="521"/>
        <v>0</v>
      </c>
      <c r="AP309" s="3">
        <f t="shared" si="522"/>
        <v>0</v>
      </c>
      <c r="AQ309" s="3">
        <f t="shared" si="523"/>
        <v>0</v>
      </c>
      <c r="AR309" s="3">
        <f t="shared" si="524"/>
        <v>0</v>
      </c>
      <c r="AS309" s="3">
        <f t="shared" si="525"/>
        <v>0</v>
      </c>
      <c r="AT309" s="3">
        <f t="shared" si="526"/>
        <v>0</v>
      </c>
      <c r="AU309" s="3">
        <f t="shared" si="527"/>
        <v>0</v>
      </c>
      <c r="AV309" s="3">
        <f t="shared" si="528"/>
        <v>0</v>
      </c>
      <c r="AW309" s="3">
        <f t="shared" si="529"/>
        <v>0</v>
      </c>
      <c r="AX309" s="3">
        <f t="shared" si="530"/>
        <v>0</v>
      </c>
      <c r="AY309" s="3">
        <f t="shared" si="531"/>
        <v>0</v>
      </c>
      <c r="AZ309" s="3">
        <f t="shared" si="532"/>
        <v>0</v>
      </c>
      <c r="BA309" s="3">
        <f t="shared" si="533"/>
        <v>0</v>
      </c>
    </row>
    <row r="310" spans="1:53">
      <c r="A310" s="3" t="str">
        <f t="shared" si="498"/>
        <v>Coyote Springs (PM)</v>
      </c>
      <c r="B310" s="3">
        <v>2</v>
      </c>
      <c r="C310" s="3">
        <f t="shared" si="495"/>
        <v>483</v>
      </c>
      <c r="D310" s="3">
        <f t="shared" si="535"/>
        <v>5</v>
      </c>
      <c r="E310" s="3">
        <f t="shared" si="535"/>
        <v>11</v>
      </c>
      <c r="F310" s="3">
        <f t="shared" si="535"/>
        <v>6</v>
      </c>
      <c r="G310" s="3">
        <f t="shared" si="535"/>
        <v>5</v>
      </c>
      <c r="H310" s="3">
        <f t="shared" si="535"/>
        <v>6</v>
      </c>
      <c r="I310" s="3">
        <f t="shared" si="535"/>
        <v>5</v>
      </c>
      <c r="J310" s="3">
        <f t="shared" si="449"/>
        <v>0</v>
      </c>
      <c r="K310" s="3">
        <f t="shared" si="499"/>
        <v>0</v>
      </c>
      <c r="L310" s="3">
        <f t="shared" si="500"/>
        <v>0</v>
      </c>
      <c r="M310" s="3">
        <f t="shared" si="536"/>
        <v>0</v>
      </c>
      <c r="N310" s="3">
        <f t="shared" si="537"/>
        <v>0</v>
      </c>
      <c r="O310" s="3">
        <f t="shared" si="538"/>
        <v>0</v>
      </c>
      <c r="P310" s="3">
        <f t="shared" si="539"/>
        <v>0</v>
      </c>
      <c r="Q310" s="3">
        <f t="shared" si="452"/>
        <v>0</v>
      </c>
      <c r="R310" s="3">
        <f t="shared" si="501"/>
        <v>1</v>
      </c>
      <c r="S310" s="3">
        <f t="shared" si="502"/>
        <v>1</v>
      </c>
      <c r="T310" s="3">
        <f t="shared" si="503"/>
        <v>0</v>
      </c>
      <c r="U310" s="3">
        <f t="shared" si="504"/>
        <v>0</v>
      </c>
      <c r="V310" s="3">
        <f t="shared" si="497"/>
        <v>0</v>
      </c>
      <c r="W310" s="3">
        <f t="shared" si="505"/>
        <v>0</v>
      </c>
      <c r="X310" s="3">
        <f t="shared" si="506"/>
        <v>0</v>
      </c>
      <c r="Y310" s="3">
        <f t="shared" si="507"/>
        <v>0</v>
      </c>
      <c r="Z310" s="3">
        <f t="shared" si="508"/>
        <v>0</v>
      </c>
      <c r="AA310" s="3">
        <f t="shared" si="461"/>
        <v>0</v>
      </c>
      <c r="AB310" s="3">
        <f t="shared" si="509"/>
        <v>1</v>
      </c>
      <c r="AC310" s="3">
        <f t="shared" si="510"/>
        <v>1</v>
      </c>
      <c r="AD310" s="3">
        <f t="shared" si="511"/>
        <v>0</v>
      </c>
      <c r="AE310" s="3">
        <f t="shared" si="512"/>
        <v>0</v>
      </c>
      <c r="AF310" s="3">
        <f t="shared" si="513"/>
        <v>0</v>
      </c>
      <c r="AG310" s="3">
        <f t="shared" si="514"/>
        <v>0</v>
      </c>
      <c r="AH310" s="3">
        <f t="shared" si="515"/>
        <v>0</v>
      </c>
      <c r="AI310" s="3">
        <f t="shared" si="516"/>
        <v>0</v>
      </c>
      <c r="AJ310" s="3">
        <f t="shared" si="517"/>
        <v>0</v>
      </c>
      <c r="AK310" s="3">
        <f t="shared" si="518"/>
        <v>1</v>
      </c>
      <c r="AL310" s="3">
        <f t="shared" si="540"/>
        <v>1</v>
      </c>
      <c r="AM310" s="3">
        <f t="shared" si="519"/>
        <v>2</v>
      </c>
      <c r="AN310" s="3">
        <f t="shared" si="520"/>
        <v>1</v>
      </c>
      <c r="AO310" s="3">
        <f t="shared" si="521"/>
        <v>483</v>
      </c>
      <c r="AP310" s="3">
        <f t="shared" si="522"/>
        <v>5</v>
      </c>
      <c r="AQ310" s="3">
        <f t="shared" si="523"/>
        <v>6</v>
      </c>
      <c r="AR310" s="3">
        <f t="shared" si="524"/>
        <v>5</v>
      </c>
      <c r="AS310" s="3">
        <f t="shared" si="525"/>
        <v>6</v>
      </c>
      <c r="AT310" s="3">
        <f t="shared" si="526"/>
        <v>5</v>
      </c>
      <c r="AU310" s="3">
        <f t="shared" si="527"/>
        <v>0</v>
      </c>
      <c r="AV310" s="3">
        <f t="shared" si="528"/>
        <v>0</v>
      </c>
      <c r="AW310" s="3">
        <f t="shared" si="529"/>
        <v>0</v>
      </c>
      <c r="AX310" s="3">
        <f t="shared" si="530"/>
        <v>0</v>
      </c>
      <c r="AY310" s="3">
        <f t="shared" si="531"/>
        <v>0</v>
      </c>
      <c r="AZ310" s="3">
        <f t="shared" si="532"/>
        <v>0</v>
      </c>
      <c r="BA310" s="3">
        <f t="shared" si="533"/>
        <v>0</v>
      </c>
    </row>
    <row r="311" spans="1:53">
      <c r="A311" s="3" t="str">
        <f t="shared" si="498"/>
        <v>Coyote Springs (PM)</v>
      </c>
      <c r="B311" s="3">
        <v>3</v>
      </c>
      <c r="C311" s="3">
        <f t="shared" si="495"/>
        <v>163</v>
      </c>
      <c r="D311" s="3">
        <f t="shared" si="535"/>
        <v>3</v>
      </c>
      <c r="E311" s="3">
        <f t="shared" si="535"/>
        <v>7</v>
      </c>
      <c r="F311" s="3">
        <f t="shared" si="535"/>
        <v>5</v>
      </c>
      <c r="G311" s="3">
        <f t="shared" si="535"/>
        <v>4</v>
      </c>
      <c r="H311" s="3">
        <f t="shared" si="535"/>
        <v>4</v>
      </c>
      <c r="I311" s="3">
        <f t="shared" si="535"/>
        <v>5</v>
      </c>
      <c r="J311" s="3">
        <f t="shared" si="449"/>
        <v>1</v>
      </c>
      <c r="K311" s="3">
        <f t="shared" si="499"/>
        <v>163</v>
      </c>
      <c r="L311" s="3">
        <f t="shared" si="500"/>
        <v>3</v>
      </c>
      <c r="M311" s="3">
        <f t="shared" si="536"/>
        <v>5</v>
      </c>
      <c r="N311" s="3">
        <f t="shared" si="537"/>
        <v>4</v>
      </c>
      <c r="O311" s="3">
        <f t="shared" si="538"/>
        <v>4</v>
      </c>
      <c r="P311" s="3">
        <f t="shared" si="539"/>
        <v>5</v>
      </c>
      <c r="Q311" s="3">
        <f t="shared" si="452"/>
        <v>1</v>
      </c>
      <c r="R311" s="3">
        <f t="shared" si="501"/>
        <v>0</v>
      </c>
      <c r="S311" s="3">
        <f t="shared" si="502"/>
        <v>1</v>
      </c>
      <c r="T311" s="3">
        <f t="shared" si="503"/>
        <v>0</v>
      </c>
      <c r="U311" s="3">
        <f t="shared" si="504"/>
        <v>0</v>
      </c>
      <c r="V311" s="3">
        <f t="shared" si="497"/>
        <v>0</v>
      </c>
      <c r="W311" s="3">
        <f t="shared" si="505"/>
        <v>0</v>
      </c>
      <c r="X311" s="3">
        <f t="shared" si="506"/>
        <v>0</v>
      </c>
      <c r="Y311" s="3">
        <f t="shared" si="507"/>
        <v>0</v>
      </c>
      <c r="Z311" s="3">
        <f t="shared" si="508"/>
        <v>0</v>
      </c>
      <c r="AA311" s="3">
        <f t="shared" si="461"/>
        <v>1</v>
      </c>
      <c r="AB311" s="3">
        <f t="shared" si="509"/>
        <v>0</v>
      </c>
      <c r="AC311" s="3">
        <f t="shared" si="510"/>
        <v>1</v>
      </c>
      <c r="AD311" s="3">
        <f t="shared" si="511"/>
        <v>0</v>
      </c>
      <c r="AE311" s="3">
        <f t="shared" si="512"/>
        <v>0</v>
      </c>
      <c r="AF311" s="3">
        <f t="shared" si="513"/>
        <v>0</v>
      </c>
      <c r="AG311" s="3">
        <f t="shared" si="514"/>
        <v>0</v>
      </c>
      <c r="AH311" s="3">
        <f t="shared" si="515"/>
        <v>0</v>
      </c>
      <c r="AI311" s="3">
        <f t="shared" si="516"/>
        <v>0</v>
      </c>
      <c r="AJ311" s="3">
        <f t="shared" si="517"/>
        <v>0</v>
      </c>
      <c r="AK311" s="3">
        <f t="shared" si="518"/>
        <v>1</v>
      </c>
      <c r="AL311" s="3">
        <f t="shared" si="540"/>
        <v>0</v>
      </c>
      <c r="AM311" s="3">
        <f t="shared" si="519"/>
        <v>1</v>
      </c>
      <c r="AN311" s="3">
        <f t="shared" si="520"/>
        <v>0</v>
      </c>
      <c r="AO311" s="3">
        <f t="shared" si="521"/>
        <v>0</v>
      </c>
      <c r="AP311" s="3">
        <f t="shared" si="522"/>
        <v>0</v>
      </c>
      <c r="AQ311" s="3">
        <f t="shared" si="523"/>
        <v>0</v>
      </c>
      <c r="AR311" s="3">
        <f t="shared" si="524"/>
        <v>0</v>
      </c>
      <c r="AS311" s="3">
        <f t="shared" si="525"/>
        <v>0</v>
      </c>
      <c r="AT311" s="3">
        <f t="shared" si="526"/>
        <v>0</v>
      </c>
      <c r="AU311" s="3">
        <f t="shared" si="527"/>
        <v>0</v>
      </c>
      <c r="AV311" s="3">
        <f t="shared" si="528"/>
        <v>0</v>
      </c>
      <c r="AW311" s="3">
        <f t="shared" si="529"/>
        <v>0</v>
      </c>
      <c r="AX311" s="3">
        <f t="shared" si="530"/>
        <v>0</v>
      </c>
      <c r="AY311" s="3">
        <f t="shared" si="531"/>
        <v>0</v>
      </c>
      <c r="AZ311" s="3">
        <f t="shared" si="532"/>
        <v>0</v>
      </c>
      <c r="BA311" s="3">
        <f t="shared" si="533"/>
        <v>0</v>
      </c>
    </row>
    <row r="312" spans="1:53">
      <c r="A312" s="3" t="str">
        <f t="shared" si="498"/>
        <v>Coyote Springs (PM)</v>
      </c>
      <c r="B312" s="3">
        <v>4</v>
      </c>
      <c r="C312" s="3">
        <f t="shared" si="495"/>
        <v>359</v>
      </c>
      <c r="D312" s="3">
        <f t="shared" si="535"/>
        <v>4</v>
      </c>
      <c r="E312" s="3">
        <f t="shared" si="535"/>
        <v>1</v>
      </c>
      <c r="F312" s="3">
        <f t="shared" si="535"/>
        <v>7</v>
      </c>
      <c r="G312" s="3">
        <f t="shared" si="535"/>
        <v>5</v>
      </c>
      <c r="H312" s="3">
        <f t="shared" si="535"/>
        <v>4</v>
      </c>
      <c r="I312" s="3">
        <f t="shared" si="535"/>
        <v>6</v>
      </c>
      <c r="J312" s="3">
        <f t="shared" ref="J312:J326" si="541">IF(C312&lt;201,1,0)</f>
        <v>0</v>
      </c>
      <c r="K312" s="3">
        <f t="shared" si="499"/>
        <v>0</v>
      </c>
      <c r="L312" s="3">
        <f t="shared" si="500"/>
        <v>0</v>
      </c>
      <c r="M312" s="3">
        <f t="shared" si="536"/>
        <v>0</v>
      </c>
      <c r="N312" s="3">
        <f t="shared" si="537"/>
        <v>0</v>
      </c>
      <c r="O312" s="3">
        <f t="shared" si="538"/>
        <v>0</v>
      </c>
      <c r="P312" s="3">
        <f t="shared" si="539"/>
        <v>0</v>
      </c>
      <c r="Q312" s="3">
        <f t="shared" ref="Q312:Q326" si="542">IF(C312&lt;301,1,0)</f>
        <v>0</v>
      </c>
      <c r="R312" s="3">
        <f t="shared" si="501"/>
        <v>1</v>
      </c>
      <c r="S312" s="3">
        <f t="shared" si="502"/>
        <v>1</v>
      </c>
      <c r="T312" s="3">
        <f t="shared" si="503"/>
        <v>0</v>
      </c>
      <c r="U312" s="3">
        <f t="shared" si="504"/>
        <v>0</v>
      </c>
      <c r="V312" s="3">
        <f t="shared" si="497"/>
        <v>0</v>
      </c>
      <c r="W312" s="3">
        <f t="shared" si="505"/>
        <v>0</v>
      </c>
      <c r="X312" s="3">
        <f t="shared" si="506"/>
        <v>0</v>
      </c>
      <c r="Y312" s="3">
        <f t="shared" si="507"/>
        <v>0</v>
      </c>
      <c r="Z312" s="3">
        <f t="shared" si="508"/>
        <v>0</v>
      </c>
      <c r="AA312" s="3">
        <f t="shared" ref="AA312:AA326" si="543">IF(C312&lt;401,1,0)</f>
        <v>1</v>
      </c>
      <c r="AB312" s="3">
        <f t="shared" si="509"/>
        <v>1</v>
      </c>
      <c r="AC312" s="3">
        <f t="shared" si="510"/>
        <v>2</v>
      </c>
      <c r="AD312" s="3">
        <f t="shared" si="511"/>
        <v>1</v>
      </c>
      <c r="AE312" s="3">
        <f t="shared" si="512"/>
        <v>359</v>
      </c>
      <c r="AF312" s="3">
        <f t="shared" si="513"/>
        <v>4</v>
      </c>
      <c r="AG312" s="3">
        <f t="shared" si="514"/>
        <v>7</v>
      </c>
      <c r="AH312" s="3">
        <f t="shared" si="515"/>
        <v>5</v>
      </c>
      <c r="AI312" s="3">
        <f t="shared" si="516"/>
        <v>4</v>
      </c>
      <c r="AJ312" s="3">
        <f t="shared" si="517"/>
        <v>6</v>
      </c>
      <c r="AK312" s="3">
        <f t="shared" si="518"/>
        <v>1</v>
      </c>
      <c r="AL312" s="3">
        <f t="shared" si="540"/>
        <v>0</v>
      </c>
      <c r="AM312" s="3">
        <f t="shared" si="519"/>
        <v>1</v>
      </c>
      <c r="AN312" s="3">
        <f t="shared" si="520"/>
        <v>0</v>
      </c>
      <c r="AO312" s="3">
        <f t="shared" si="521"/>
        <v>0</v>
      </c>
      <c r="AP312" s="3">
        <f t="shared" si="522"/>
        <v>0</v>
      </c>
      <c r="AQ312" s="3">
        <f t="shared" si="523"/>
        <v>0</v>
      </c>
      <c r="AR312" s="3">
        <f t="shared" si="524"/>
        <v>0</v>
      </c>
      <c r="AS312" s="3">
        <f t="shared" si="525"/>
        <v>0</v>
      </c>
      <c r="AT312" s="3">
        <f t="shared" si="526"/>
        <v>0</v>
      </c>
      <c r="AU312" s="3">
        <f t="shared" si="527"/>
        <v>0</v>
      </c>
      <c r="AV312" s="3">
        <f t="shared" si="528"/>
        <v>0</v>
      </c>
      <c r="AW312" s="3">
        <f t="shared" si="529"/>
        <v>0</v>
      </c>
      <c r="AX312" s="3">
        <f t="shared" si="530"/>
        <v>0</v>
      </c>
      <c r="AY312" s="3">
        <f t="shared" si="531"/>
        <v>0</v>
      </c>
      <c r="AZ312" s="3">
        <f t="shared" si="532"/>
        <v>0</v>
      </c>
      <c r="BA312" s="3">
        <f t="shared" si="533"/>
        <v>0</v>
      </c>
    </row>
    <row r="313" spans="1:53">
      <c r="A313" s="3" t="str">
        <f t="shared" si="498"/>
        <v>Coyote Springs (PM)</v>
      </c>
      <c r="B313" s="3">
        <v>5</v>
      </c>
      <c r="C313" s="3">
        <f t="shared" si="495"/>
        <v>516</v>
      </c>
      <c r="D313" s="3">
        <f t="shared" si="535"/>
        <v>5</v>
      </c>
      <c r="E313" s="3">
        <f t="shared" si="535"/>
        <v>15</v>
      </c>
      <c r="F313" s="3">
        <f t="shared" si="535"/>
        <v>8</v>
      </c>
      <c r="G313" s="3">
        <f t="shared" si="535"/>
        <v>6</v>
      </c>
      <c r="H313" s="3">
        <f t="shared" si="535"/>
        <v>6</v>
      </c>
      <c r="I313" s="3">
        <f t="shared" si="535"/>
        <v>6</v>
      </c>
      <c r="J313" s="3">
        <f t="shared" si="541"/>
        <v>0</v>
      </c>
      <c r="K313" s="3">
        <f t="shared" si="499"/>
        <v>0</v>
      </c>
      <c r="L313" s="3">
        <f t="shared" si="500"/>
        <v>0</v>
      </c>
      <c r="M313" s="3">
        <f t="shared" si="536"/>
        <v>0</v>
      </c>
      <c r="N313" s="3">
        <f t="shared" si="537"/>
        <v>0</v>
      </c>
      <c r="O313" s="3">
        <f t="shared" si="538"/>
        <v>0</v>
      </c>
      <c r="P313" s="3">
        <f t="shared" si="539"/>
        <v>0</v>
      </c>
      <c r="Q313" s="3">
        <f t="shared" si="542"/>
        <v>0</v>
      </c>
      <c r="R313" s="3">
        <f t="shared" si="501"/>
        <v>1</v>
      </c>
      <c r="S313" s="3">
        <f t="shared" si="502"/>
        <v>1</v>
      </c>
      <c r="T313" s="3">
        <f t="shared" si="503"/>
        <v>0</v>
      </c>
      <c r="U313" s="3">
        <f t="shared" si="504"/>
        <v>0</v>
      </c>
      <c r="V313" s="3">
        <f t="shared" si="497"/>
        <v>0</v>
      </c>
      <c r="W313" s="3">
        <f t="shared" si="505"/>
        <v>0</v>
      </c>
      <c r="X313" s="3">
        <f t="shared" si="506"/>
        <v>0</v>
      </c>
      <c r="Y313" s="3">
        <f t="shared" si="507"/>
        <v>0</v>
      </c>
      <c r="Z313" s="3">
        <f t="shared" si="508"/>
        <v>0</v>
      </c>
      <c r="AA313" s="3">
        <f t="shared" si="543"/>
        <v>0</v>
      </c>
      <c r="AB313" s="3">
        <f t="shared" si="509"/>
        <v>1</v>
      </c>
      <c r="AC313" s="3">
        <f t="shared" si="510"/>
        <v>1</v>
      </c>
      <c r="AD313" s="3">
        <f t="shared" si="511"/>
        <v>0</v>
      </c>
      <c r="AE313" s="3">
        <f t="shared" si="512"/>
        <v>0</v>
      </c>
      <c r="AF313" s="3">
        <f t="shared" si="513"/>
        <v>0</v>
      </c>
      <c r="AG313" s="3">
        <f t="shared" si="514"/>
        <v>0</v>
      </c>
      <c r="AH313" s="3">
        <f t="shared" si="515"/>
        <v>0</v>
      </c>
      <c r="AI313" s="3">
        <f t="shared" si="516"/>
        <v>0</v>
      </c>
      <c r="AJ313" s="3">
        <f t="shared" si="517"/>
        <v>0</v>
      </c>
      <c r="AK313" s="3">
        <f t="shared" si="518"/>
        <v>0</v>
      </c>
      <c r="AL313" s="3">
        <f t="shared" si="540"/>
        <v>1</v>
      </c>
      <c r="AM313" s="3">
        <f t="shared" si="519"/>
        <v>1</v>
      </c>
      <c r="AN313" s="3">
        <f t="shared" si="520"/>
        <v>0</v>
      </c>
      <c r="AO313" s="3">
        <f t="shared" si="521"/>
        <v>0</v>
      </c>
      <c r="AP313" s="3">
        <f t="shared" si="522"/>
        <v>0</v>
      </c>
      <c r="AQ313" s="3">
        <f t="shared" si="523"/>
        <v>0</v>
      </c>
      <c r="AR313" s="3">
        <f t="shared" si="524"/>
        <v>0</v>
      </c>
      <c r="AS313" s="3">
        <f t="shared" si="525"/>
        <v>0</v>
      </c>
      <c r="AT313" s="3">
        <f t="shared" si="526"/>
        <v>0</v>
      </c>
      <c r="AU313" s="3">
        <f t="shared" si="527"/>
        <v>1</v>
      </c>
      <c r="AV313" s="3">
        <f t="shared" si="528"/>
        <v>516</v>
      </c>
      <c r="AW313" s="3">
        <f t="shared" si="529"/>
        <v>5</v>
      </c>
      <c r="AX313" s="3">
        <f t="shared" si="530"/>
        <v>8</v>
      </c>
      <c r="AY313" s="3">
        <f t="shared" si="531"/>
        <v>6</v>
      </c>
      <c r="AZ313" s="3">
        <f t="shared" si="532"/>
        <v>6</v>
      </c>
      <c r="BA313" s="3">
        <f t="shared" si="533"/>
        <v>6</v>
      </c>
    </row>
    <row r="314" spans="1:53">
      <c r="A314" s="3" t="str">
        <f t="shared" si="498"/>
        <v>Coyote Springs (PM)</v>
      </c>
      <c r="B314" s="3">
        <v>6</v>
      </c>
      <c r="C314" s="3">
        <f t="shared" si="495"/>
        <v>343</v>
      </c>
      <c r="D314" s="3">
        <f t="shared" si="535"/>
        <v>4</v>
      </c>
      <c r="E314" s="3">
        <f t="shared" si="535"/>
        <v>13</v>
      </c>
      <c r="F314" s="3">
        <f t="shared" si="535"/>
        <v>6</v>
      </c>
      <c r="G314" s="3">
        <f t="shared" si="535"/>
        <v>4</v>
      </c>
      <c r="H314" s="3">
        <f t="shared" si="535"/>
        <v>4</v>
      </c>
      <c r="I314" s="3">
        <f t="shared" si="535"/>
        <v>4</v>
      </c>
      <c r="J314" s="3">
        <f t="shared" si="541"/>
        <v>0</v>
      </c>
      <c r="K314" s="3">
        <f t="shared" si="499"/>
        <v>0</v>
      </c>
      <c r="L314" s="3">
        <f t="shared" si="500"/>
        <v>0</v>
      </c>
      <c r="M314" s="3">
        <f t="shared" si="536"/>
        <v>0</v>
      </c>
      <c r="N314" s="3">
        <f t="shared" si="537"/>
        <v>0</v>
      </c>
      <c r="O314" s="3">
        <f t="shared" si="538"/>
        <v>0</v>
      </c>
      <c r="P314" s="3">
        <f t="shared" si="539"/>
        <v>0</v>
      </c>
      <c r="Q314" s="3">
        <f t="shared" si="542"/>
        <v>0</v>
      </c>
      <c r="R314" s="3">
        <f t="shared" si="501"/>
        <v>1</v>
      </c>
      <c r="S314" s="3">
        <f t="shared" si="502"/>
        <v>1</v>
      </c>
      <c r="T314" s="3">
        <f t="shared" si="503"/>
        <v>0</v>
      </c>
      <c r="U314" s="3">
        <f t="shared" si="504"/>
        <v>0</v>
      </c>
      <c r="V314" s="3">
        <f t="shared" si="497"/>
        <v>0</v>
      </c>
      <c r="W314" s="3">
        <f t="shared" si="505"/>
        <v>0</v>
      </c>
      <c r="X314" s="3">
        <f t="shared" si="506"/>
        <v>0</v>
      </c>
      <c r="Y314" s="3">
        <f t="shared" si="507"/>
        <v>0</v>
      </c>
      <c r="Z314" s="3">
        <f t="shared" si="508"/>
        <v>0</v>
      </c>
      <c r="AA314" s="3">
        <f t="shared" si="543"/>
        <v>1</v>
      </c>
      <c r="AB314" s="3">
        <f t="shared" si="509"/>
        <v>1</v>
      </c>
      <c r="AC314" s="3">
        <f t="shared" si="510"/>
        <v>2</v>
      </c>
      <c r="AD314" s="3">
        <f t="shared" si="511"/>
        <v>1</v>
      </c>
      <c r="AE314" s="3">
        <f t="shared" si="512"/>
        <v>343</v>
      </c>
      <c r="AF314" s="3">
        <f t="shared" si="513"/>
        <v>4</v>
      </c>
      <c r="AG314" s="3">
        <f t="shared" si="514"/>
        <v>6</v>
      </c>
      <c r="AH314" s="3">
        <f t="shared" si="515"/>
        <v>4</v>
      </c>
      <c r="AI314" s="3">
        <f t="shared" si="516"/>
        <v>4</v>
      </c>
      <c r="AJ314" s="3">
        <f t="shared" si="517"/>
        <v>4</v>
      </c>
      <c r="AK314" s="3">
        <f t="shared" si="518"/>
        <v>1</v>
      </c>
      <c r="AL314" s="3">
        <f t="shared" si="540"/>
        <v>0</v>
      </c>
      <c r="AM314" s="3">
        <f t="shared" si="519"/>
        <v>1</v>
      </c>
      <c r="AN314" s="3">
        <f t="shared" si="520"/>
        <v>0</v>
      </c>
      <c r="AO314" s="3">
        <f t="shared" si="521"/>
        <v>0</v>
      </c>
      <c r="AP314" s="3">
        <f t="shared" si="522"/>
        <v>0</v>
      </c>
      <c r="AQ314" s="3">
        <f t="shared" si="523"/>
        <v>0</v>
      </c>
      <c r="AR314" s="3">
        <f t="shared" si="524"/>
        <v>0</v>
      </c>
      <c r="AS314" s="3">
        <f t="shared" si="525"/>
        <v>0</v>
      </c>
      <c r="AT314" s="3">
        <f t="shared" si="526"/>
        <v>0</v>
      </c>
      <c r="AU314" s="3">
        <f t="shared" si="527"/>
        <v>0</v>
      </c>
      <c r="AV314" s="3">
        <f t="shared" si="528"/>
        <v>0</v>
      </c>
      <c r="AW314" s="3">
        <f t="shared" si="529"/>
        <v>0</v>
      </c>
      <c r="AX314" s="3">
        <f t="shared" si="530"/>
        <v>0</v>
      </c>
      <c r="AY314" s="3">
        <f t="shared" si="531"/>
        <v>0</v>
      </c>
      <c r="AZ314" s="3">
        <f t="shared" si="532"/>
        <v>0</v>
      </c>
      <c r="BA314" s="3">
        <f t="shared" si="533"/>
        <v>0</v>
      </c>
    </row>
    <row r="315" spans="1:53">
      <c r="A315" s="3" t="str">
        <f t="shared" si="498"/>
        <v>Coyote Springs (PM)</v>
      </c>
      <c r="B315" s="3">
        <v>7</v>
      </c>
      <c r="C315" s="3">
        <f t="shared" si="495"/>
        <v>394</v>
      </c>
      <c r="D315" s="3">
        <f t="shared" si="535"/>
        <v>4</v>
      </c>
      <c r="E315" s="3">
        <f t="shared" si="535"/>
        <v>5</v>
      </c>
      <c r="F315" s="3">
        <f t="shared" si="535"/>
        <v>7</v>
      </c>
      <c r="G315" s="3">
        <f t="shared" si="535"/>
        <v>5</v>
      </c>
      <c r="H315" s="3">
        <f t="shared" si="535"/>
        <v>4</v>
      </c>
      <c r="I315" s="3">
        <f t="shared" si="535"/>
        <v>6</v>
      </c>
      <c r="J315" s="3">
        <f t="shared" si="541"/>
        <v>0</v>
      </c>
      <c r="K315" s="3">
        <f t="shared" si="499"/>
        <v>0</v>
      </c>
      <c r="L315" s="3">
        <f t="shared" si="500"/>
        <v>0</v>
      </c>
      <c r="M315" s="3">
        <f t="shared" si="536"/>
        <v>0</v>
      </c>
      <c r="N315" s="3">
        <f t="shared" si="537"/>
        <v>0</v>
      </c>
      <c r="O315" s="3">
        <f t="shared" si="538"/>
        <v>0</v>
      </c>
      <c r="P315" s="3">
        <f t="shared" si="539"/>
        <v>0</v>
      </c>
      <c r="Q315" s="3">
        <f t="shared" si="542"/>
        <v>0</v>
      </c>
      <c r="R315" s="3">
        <f t="shared" si="501"/>
        <v>1</v>
      </c>
      <c r="S315" s="3">
        <f t="shared" si="502"/>
        <v>1</v>
      </c>
      <c r="T315" s="3">
        <f t="shared" si="503"/>
        <v>0</v>
      </c>
      <c r="U315" s="3">
        <f t="shared" si="504"/>
        <v>0</v>
      </c>
      <c r="V315" s="3">
        <f t="shared" si="497"/>
        <v>0</v>
      </c>
      <c r="W315" s="3">
        <f t="shared" si="505"/>
        <v>0</v>
      </c>
      <c r="X315" s="3">
        <f t="shared" si="506"/>
        <v>0</v>
      </c>
      <c r="Y315" s="3">
        <f t="shared" si="507"/>
        <v>0</v>
      </c>
      <c r="Z315" s="3">
        <f t="shared" si="508"/>
        <v>0</v>
      </c>
      <c r="AA315" s="3">
        <f t="shared" si="543"/>
        <v>1</v>
      </c>
      <c r="AB315" s="3">
        <f t="shared" si="509"/>
        <v>1</v>
      </c>
      <c r="AC315" s="3">
        <f t="shared" si="510"/>
        <v>2</v>
      </c>
      <c r="AD315" s="3">
        <f t="shared" si="511"/>
        <v>1</v>
      </c>
      <c r="AE315" s="3">
        <f t="shared" si="512"/>
        <v>394</v>
      </c>
      <c r="AF315" s="3">
        <f t="shared" si="513"/>
        <v>4</v>
      </c>
      <c r="AG315" s="3">
        <f t="shared" si="514"/>
        <v>7</v>
      </c>
      <c r="AH315" s="3">
        <f t="shared" si="515"/>
        <v>5</v>
      </c>
      <c r="AI315" s="3">
        <f t="shared" si="516"/>
        <v>4</v>
      </c>
      <c r="AJ315" s="3">
        <f t="shared" si="517"/>
        <v>6</v>
      </c>
      <c r="AK315" s="3">
        <f t="shared" si="518"/>
        <v>1</v>
      </c>
      <c r="AL315" s="3">
        <f t="shared" si="540"/>
        <v>0</v>
      </c>
      <c r="AM315" s="3">
        <f t="shared" si="519"/>
        <v>1</v>
      </c>
      <c r="AN315" s="3">
        <f t="shared" si="520"/>
        <v>0</v>
      </c>
      <c r="AO315" s="3">
        <f t="shared" si="521"/>
        <v>0</v>
      </c>
      <c r="AP315" s="3">
        <f t="shared" si="522"/>
        <v>0</v>
      </c>
      <c r="AQ315" s="3">
        <f t="shared" si="523"/>
        <v>0</v>
      </c>
      <c r="AR315" s="3">
        <f t="shared" si="524"/>
        <v>0</v>
      </c>
      <c r="AS315" s="3">
        <f t="shared" si="525"/>
        <v>0</v>
      </c>
      <c r="AT315" s="3">
        <f t="shared" si="526"/>
        <v>0</v>
      </c>
      <c r="AU315" s="3">
        <f t="shared" si="527"/>
        <v>0</v>
      </c>
      <c r="AV315" s="3">
        <f t="shared" si="528"/>
        <v>0</v>
      </c>
      <c r="AW315" s="3">
        <f t="shared" si="529"/>
        <v>0</v>
      </c>
      <c r="AX315" s="3">
        <f t="shared" si="530"/>
        <v>0</v>
      </c>
      <c r="AY315" s="3">
        <f t="shared" si="531"/>
        <v>0</v>
      </c>
      <c r="AZ315" s="3">
        <f t="shared" si="532"/>
        <v>0</v>
      </c>
      <c r="BA315" s="3">
        <f t="shared" si="533"/>
        <v>0</v>
      </c>
    </row>
    <row r="316" spans="1:53">
      <c r="A316" s="3" t="str">
        <f t="shared" si="498"/>
        <v>Coyote Springs (PM)</v>
      </c>
      <c r="B316" s="3">
        <v>8</v>
      </c>
      <c r="C316" s="3">
        <f t="shared" si="495"/>
        <v>196</v>
      </c>
      <c r="D316" s="3">
        <f t="shared" ref="D316:I324" si="544">D117</f>
        <v>3</v>
      </c>
      <c r="E316" s="3">
        <f t="shared" si="544"/>
        <v>3</v>
      </c>
      <c r="F316" s="3">
        <f t="shared" si="544"/>
        <v>4</v>
      </c>
      <c r="G316" s="3">
        <f t="shared" si="544"/>
        <v>5</v>
      </c>
      <c r="H316" s="3">
        <f t="shared" si="544"/>
        <v>5</v>
      </c>
      <c r="I316" s="3">
        <f t="shared" si="544"/>
        <v>6</v>
      </c>
      <c r="J316" s="3">
        <f t="shared" si="541"/>
        <v>1</v>
      </c>
      <c r="K316" s="3">
        <f t="shared" si="499"/>
        <v>196</v>
      </c>
      <c r="L316" s="3">
        <f t="shared" si="500"/>
        <v>3</v>
      </c>
      <c r="M316" s="3">
        <f t="shared" si="536"/>
        <v>4</v>
      </c>
      <c r="N316" s="3">
        <f t="shared" si="537"/>
        <v>5</v>
      </c>
      <c r="O316" s="3">
        <f t="shared" si="538"/>
        <v>5</v>
      </c>
      <c r="P316" s="3">
        <f t="shared" si="539"/>
        <v>6</v>
      </c>
      <c r="Q316" s="3">
        <f t="shared" si="542"/>
        <v>1</v>
      </c>
      <c r="R316" s="3">
        <f t="shared" si="501"/>
        <v>0</v>
      </c>
      <c r="S316" s="3">
        <f t="shared" si="502"/>
        <v>1</v>
      </c>
      <c r="T316" s="3">
        <f t="shared" si="503"/>
        <v>0</v>
      </c>
      <c r="U316" s="3">
        <f t="shared" si="504"/>
        <v>0</v>
      </c>
      <c r="V316" s="3">
        <f t="shared" si="497"/>
        <v>0</v>
      </c>
      <c r="W316" s="3">
        <f t="shared" si="505"/>
        <v>0</v>
      </c>
      <c r="X316" s="3">
        <f t="shared" si="506"/>
        <v>0</v>
      </c>
      <c r="Y316" s="3">
        <f t="shared" si="507"/>
        <v>0</v>
      </c>
      <c r="Z316" s="3">
        <f t="shared" si="508"/>
        <v>0</v>
      </c>
      <c r="AA316" s="3">
        <f t="shared" si="543"/>
        <v>1</v>
      </c>
      <c r="AB316" s="3">
        <f t="shared" si="509"/>
        <v>0</v>
      </c>
      <c r="AC316" s="3">
        <f t="shared" si="510"/>
        <v>1</v>
      </c>
      <c r="AD316" s="3">
        <f t="shared" si="511"/>
        <v>0</v>
      </c>
      <c r="AE316" s="3">
        <f t="shared" si="512"/>
        <v>0</v>
      </c>
      <c r="AF316" s="3">
        <f t="shared" si="513"/>
        <v>0</v>
      </c>
      <c r="AG316" s="3">
        <f t="shared" si="514"/>
        <v>0</v>
      </c>
      <c r="AH316" s="3">
        <f t="shared" si="515"/>
        <v>0</v>
      </c>
      <c r="AI316" s="3">
        <f t="shared" si="516"/>
        <v>0</v>
      </c>
      <c r="AJ316" s="3">
        <f t="shared" si="517"/>
        <v>0</v>
      </c>
      <c r="AK316" s="3">
        <f t="shared" si="518"/>
        <v>1</v>
      </c>
      <c r="AL316" s="3">
        <f t="shared" si="540"/>
        <v>0</v>
      </c>
      <c r="AM316" s="3">
        <f t="shared" si="519"/>
        <v>1</v>
      </c>
      <c r="AN316" s="3">
        <f t="shared" si="520"/>
        <v>0</v>
      </c>
      <c r="AO316" s="3">
        <f t="shared" si="521"/>
        <v>0</v>
      </c>
      <c r="AP316" s="3">
        <f t="shared" si="522"/>
        <v>0</v>
      </c>
      <c r="AQ316" s="3">
        <f t="shared" si="523"/>
        <v>0</v>
      </c>
      <c r="AR316" s="3">
        <f t="shared" si="524"/>
        <v>0</v>
      </c>
      <c r="AS316" s="3">
        <f t="shared" si="525"/>
        <v>0</v>
      </c>
      <c r="AT316" s="3">
        <f t="shared" si="526"/>
        <v>0</v>
      </c>
      <c r="AU316" s="3">
        <f t="shared" si="527"/>
        <v>0</v>
      </c>
      <c r="AV316" s="3">
        <f t="shared" si="528"/>
        <v>0</v>
      </c>
      <c r="AW316" s="3">
        <f t="shared" si="529"/>
        <v>0</v>
      </c>
      <c r="AX316" s="3">
        <f t="shared" si="530"/>
        <v>0</v>
      </c>
      <c r="AY316" s="3">
        <f t="shared" si="531"/>
        <v>0</v>
      </c>
      <c r="AZ316" s="3">
        <f t="shared" si="532"/>
        <v>0</v>
      </c>
      <c r="BA316" s="3">
        <f t="shared" si="533"/>
        <v>0</v>
      </c>
    </row>
    <row r="317" spans="1:53">
      <c r="A317" s="3" t="str">
        <f t="shared" si="498"/>
        <v>Coyote Springs (PM)</v>
      </c>
      <c r="B317" s="3">
        <v>9</v>
      </c>
      <c r="C317" s="3">
        <f t="shared" si="495"/>
        <v>346</v>
      </c>
      <c r="D317" s="3">
        <f t="shared" si="544"/>
        <v>4</v>
      </c>
      <c r="E317" s="3">
        <f t="shared" si="544"/>
        <v>9</v>
      </c>
      <c r="F317" s="3">
        <f t="shared" si="544"/>
        <v>4</v>
      </c>
      <c r="G317" s="3">
        <f t="shared" si="544"/>
        <v>6</v>
      </c>
      <c r="H317" s="3">
        <f t="shared" si="544"/>
        <v>4</v>
      </c>
      <c r="I317" s="3">
        <f t="shared" si="544"/>
        <v>5</v>
      </c>
      <c r="J317" s="3">
        <f t="shared" si="541"/>
        <v>0</v>
      </c>
      <c r="K317" s="3">
        <f t="shared" si="499"/>
        <v>0</v>
      </c>
      <c r="L317" s="3">
        <f t="shared" si="500"/>
        <v>0</v>
      </c>
      <c r="M317" s="3">
        <f t="shared" si="536"/>
        <v>0</v>
      </c>
      <c r="N317" s="3">
        <f t="shared" si="537"/>
        <v>0</v>
      </c>
      <c r="O317" s="3">
        <f t="shared" si="538"/>
        <v>0</v>
      </c>
      <c r="P317" s="3">
        <f t="shared" si="539"/>
        <v>0</v>
      </c>
      <c r="Q317" s="3">
        <f t="shared" si="542"/>
        <v>0</v>
      </c>
      <c r="R317" s="3">
        <f t="shared" si="501"/>
        <v>1</v>
      </c>
      <c r="S317" s="3">
        <f t="shared" si="502"/>
        <v>1</v>
      </c>
      <c r="T317" s="3">
        <f t="shared" si="503"/>
        <v>0</v>
      </c>
      <c r="U317" s="3">
        <f t="shared" si="504"/>
        <v>0</v>
      </c>
      <c r="V317" s="3">
        <f t="shared" si="497"/>
        <v>0</v>
      </c>
      <c r="W317" s="3">
        <f t="shared" si="505"/>
        <v>0</v>
      </c>
      <c r="X317" s="3">
        <f t="shared" si="506"/>
        <v>0</v>
      </c>
      <c r="Y317" s="3">
        <f t="shared" si="507"/>
        <v>0</v>
      </c>
      <c r="Z317" s="3">
        <f t="shared" si="508"/>
        <v>0</v>
      </c>
      <c r="AA317" s="3">
        <f t="shared" si="543"/>
        <v>1</v>
      </c>
      <c r="AB317" s="3">
        <f t="shared" si="509"/>
        <v>1</v>
      </c>
      <c r="AC317" s="3">
        <f t="shared" si="510"/>
        <v>2</v>
      </c>
      <c r="AD317" s="3">
        <f t="shared" si="511"/>
        <v>1</v>
      </c>
      <c r="AE317" s="3">
        <f t="shared" si="512"/>
        <v>346</v>
      </c>
      <c r="AF317" s="3">
        <f t="shared" si="513"/>
        <v>4</v>
      </c>
      <c r="AG317" s="3">
        <f t="shared" si="514"/>
        <v>4</v>
      </c>
      <c r="AH317" s="3">
        <f t="shared" si="515"/>
        <v>6</v>
      </c>
      <c r="AI317" s="3">
        <f t="shared" si="516"/>
        <v>4</v>
      </c>
      <c r="AJ317" s="3">
        <f t="shared" si="517"/>
        <v>5</v>
      </c>
      <c r="AK317" s="3">
        <f t="shared" si="518"/>
        <v>1</v>
      </c>
      <c r="AL317" s="3">
        <f t="shared" si="540"/>
        <v>0</v>
      </c>
      <c r="AM317" s="3">
        <f t="shared" si="519"/>
        <v>1</v>
      </c>
      <c r="AN317" s="3">
        <f t="shared" si="520"/>
        <v>0</v>
      </c>
      <c r="AO317" s="3">
        <f t="shared" si="521"/>
        <v>0</v>
      </c>
      <c r="AP317" s="3">
        <f t="shared" si="522"/>
        <v>0</v>
      </c>
      <c r="AQ317" s="3">
        <f t="shared" si="523"/>
        <v>0</v>
      </c>
      <c r="AR317" s="3">
        <f t="shared" si="524"/>
        <v>0</v>
      </c>
      <c r="AS317" s="3">
        <f t="shared" si="525"/>
        <v>0</v>
      </c>
      <c r="AT317" s="3">
        <f t="shared" si="526"/>
        <v>0</v>
      </c>
      <c r="AU317" s="3">
        <f t="shared" si="527"/>
        <v>0</v>
      </c>
      <c r="AV317" s="3">
        <f t="shared" si="528"/>
        <v>0</v>
      </c>
      <c r="AW317" s="3">
        <f t="shared" si="529"/>
        <v>0</v>
      </c>
      <c r="AX317" s="3">
        <f t="shared" si="530"/>
        <v>0</v>
      </c>
      <c r="AY317" s="3">
        <f t="shared" si="531"/>
        <v>0</v>
      </c>
      <c r="AZ317" s="3">
        <f t="shared" si="532"/>
        <v>0</v>
      </c>
      <c r="BA317" s="3">
        <f t="shared" si="533"/>
        <v>0</v>
      </c>
    </row>
    <row r="318" spans="1:53">
      <c r="A318" s="3" t="str">
        <f t="shared" si="498"/>
        <v>Coyote Springs (PM)</v>
      </c>
      <c r="B318" s="3">
        <v>10</v>
      </c>
      <c r="C318" s="3">
        <f t="shared" si="495"/>
        <v>358</v>
      </c>
      <c r="D318" s="3">
        <f t="shared" si="544"/>
        <v>4</v>
      </c>
      <c r="E318" s="3">
        <f t="shared" si="544"/>
        <v>6</v>
      </c>
      <c r="F318" s="3">
        <f t="shared" si="544"/>
        <v>6</v>
      </c>
      <c r="G318" s="3">
        <f t="shared" si="544"/>
        <v>4</v>
      </c>
      <c r="H318" s="3">
        <f t="shared" si="544"/>
        <v>6</v>
      </c>
      <c r="I318" s="3">
        <f t="shared" si="544"/>
        <v>5</v>
      </c>
      <c r="J318" s="3">
        <f t="shared" si="541"/>
        <v>0</v>
      </c>
      <c r="K318" s="3">
        <f t="shared" si="499"/>
        <v>0</v>
      </c>
      <c r="L318" s="3">
        <f t="shared" si="500"/>
        <v>0</v>
      </c>
      <c r="M318" s="3">
        <f t="shared" si="536"/>
        <v>0</v>
      </c>
      <c r="N318" s="3">
        <f t="shared" si="537"/>
        <v>0</v>
      </c>
      <c r="O318" s="3">
        <f t="shared" si="538"/>
        <v>0</v>
      </c>
      <c r="P318" s="3">
        <f t="shared" si="539"/>
        <v>0</v>
      </c>
      <c r="Q318" s="3">
        <f t="shared" si="542"/>
        <v>0</v>
      </c>
      <c r="R318" s="3">
        <f t="shared" si="501"/>
        <v>1</v>
      </c>
      <c r="S318" s="3">
        <f t="shared" si="502"/>
        <v>1</v>
      </c>
      <c r="T318" s="3">
        <f t="shared" si="503"/>
        <v>0</v>
      </c>
      <c r="U318" s="3">
        <f t="shared" si="504"/>
        <v>0</v>
      </c>
      <c r="V318" s="3">
        <f t="shared" si="497"/>
        <v>0</v>
      </c>
      <c r="W318" s="3">
        <f t="shared" si="505"/>
        <v>0</v>
      </c>
      <c r="X318" s="3">
        <f t="shared" si="506"/>
        <v>0</v>
      </c>
      <c r="Y318" s="3">
        <f t="shared" si="507"/>
        <v>0</v>
      </c>
      <c r="Z318" s="3">
        <f t="shared" si="508"/>
        <v>0</v>
      </c>
      <c r="AA318" s="3">
        <f t="shared" si="543"/>
        <v>1</v>
      </c>
      <c r="AB318" s="3">
        <f t="shared" si="509"/>
        <v>1</v>
      </c>
      <c r="AC318" s="3">
        <f t="shared" si="510"/>
        <v>2</v>
      </c>
      <c r="AD318" s="3">
        <f t="shared" si="511"/>
        <v>1</v>
      </c>
      <c r="AE318" s="3">
        <f t="shared" si="512"/>
        <v>358</v>
      </c>
      <c r="AF318" s="3">
        <f t="shared" si="513"/>
        <v>4</v>
      </c>
      <c r="AG318" s="3">
        <f t="shared" si="514"/>
        <v>6</v>
      </c>
      <c r="AH318" s="3">
        <f t="shared" si="515"/>
        <v>4</v>
      </c>
      <c r="AI318" s="3">
        <f t="shared" si="516"/>
        <v>6</v>
      </c>
      <c r="AJ318" s="3">
        <f t="shared" si="517"/>
        <v>5</v>
      </c>
      <c r="AK318" s="3">
        <f t="shared" si="518"/>
        <v>1</v>
      </c>
      <c r="AL318" s="3">
        <f t="shared" si="540"/>
        <v>0</v>
      </c>
      <c r="AM318" s="3">
        <f t="shared" si="519"/>
        <v>1</v>
      </c>
      <c r="AN318" s="3">
        <f t="shared" si="520"/>
        <v>0</v>
      </c>
      <c r="AO318" s="3">
        <f t="shared" si="521"/>
        <v>0</v>
      </c>
      <c r="AP318" s="3">
        <f t="shared" si="522"/>
        <v>0</v>
      </c>
      <c r="AQ318" s="3">
        <f t="shared" si="523"/>
        <v>0</v>
      </c>
      <c r="AR318" s="3">
        <f t="shared" si="524"/>
        <v>0</v>
      </c>
      <c r="AS318" s="3">
        <f t="shared" si="525"/>
        <v>0</v>
      </c>
      <c r="AT318" s="3">
        <f t="shared" si="526"/>
        <v>0</v>
      </c>
      <c r="AU318" s="3">
        <f t="shared" si="527"/>
        <v>0</v>
      </c>
      <c r="AV318" s="3">
        <f t="shared" si="528"/>
        <v>0</v>
      </c>
      <c r="AW318" s="3">
        <f t="shared" si="529"/>
        <v>0</v>
      </c>
      <c r="AX318" s="3">
        <f t="shared" si="530"/>
        <v>0</v>
      </c>
      <c r="AY318" s="3">
        <f t="shared" si="531"/>
        <v>0</v>
      </c>
      <c r="AZ318" s="3">
        <f t="shared" si="532"/>
        <v>0</v>
      </c>
      <c r="BA318" s="3">
        <f t="shared" si="533"/>
        <v>0</v>
      </c>
    </row>
    <row r="319" spans="1:53">
      <c r="A319" s="3" t="str">
        <f t="shared" si="498"/>
        <v>Coyote Springs (PM)</v>
      </c>
      <c r="B319" s="3">
        <v>11</v>
      </c>
      <c r="C319" s="3">
        <f t="shared" si="495"/>
        <v>517</v>
      </c>
      <c r="D319" s="3">
        <f t="shared" si="544"/>
        <v>5</v>
      </c>
      <c r="E319" s="3">
        <f t="shared" si="544"/>
        <v>8</v>
      </c>
      <c r="F319" s="3">
        <f t="shared" si="544"/>
        <v>5</v>
      </c>
      <c r="G319" s="3">
        <f t="shared" si="544"/>
        <v>6</v>
      </c>
      <c r="H319" s="3">
        <f t="shared" si="544"/>
        <v>6</v>
      </c>
      <c r="I319" s="3">
        <f t="shared" si="544"/>
        <v>6</v>
      </c>
      <c r="J319" s="3">
        <f t="shared" si="541"/>
        <v>0</v>
      </c>
      <c r="K319" s="3">
        <f t="shared" si="499"/>
        <v>0</v>
      </c>
      <c r="L319" s="3">
        <f t="shared" si="500"/>
        <v>0</v>
      </c>
      <c r="M319" s="3">
        <f t="shared" si="536"/>
        <v>0</v>
      </c>
      <c r="N319" s="3">
        <f t="shared" si="537"/>
        <v>0</v>
      </c>
      <c r="O319" s="3">
        <f t="shared" si="538"/>
        <v>0</v>
      </c>
      <c r="P319" s="3">
        <f t="shared" si="539"/>
        <v>0</v>
      </c>
      <c r="Q319" s="3">
        <f t="shared" si="542"/>
        <v>0</v>
      </c>
      <c r="R319" s="3">
        <f t="shared" si="501"/>
        <v>1</v>
      </c>
      <c r="S319" s="3">
        <f t="shared" si="502"/>
        <v>1</v>
      </c>
      <c r="T319" s="3">
        <f t="shared" si="503"/>
        <v>0</v>
      </c>
      <c r="U319" s="3">
        <f t="shared" si="504"/>
        <v>0</v>
      </c>
      <c r="V319" s="3">
        <f t="shared" si="497"/>
        <v>0</v>
      </c>
      <c r="W319" s="3">
        <f t="shared" si="505"/>
        <v>0</v>
      </c>
      <c r="X319" s="3">
        <f t="shared" si="506"/>
        <v>0</v>
      </c>
      <c r="Y319" s="3">
        <f t="shared" si="507"/>
        <v>0</v>
      </c>
      <c r="Z319" s="3">
        <f t="shared" si="508"/>
        <v>0</v>
      </c>
      <c r="AA319" s="3">
        <f t="shared" si="543"/>
        <v>0</v>
      </c>
      <c r="AB319" s="3">
        <f t="shared" si="509"/>
        <v>1</v>
      </c>
      <c r="AC319" s="3">
        <f t="shared" si="510"/>
        <v>1</v>
      </c>
      <c r="AD319" s="3">
        <f t="shared" si="511"/>
        <v>0</v>
      </c>
      <c r="AE319" s="3">
        <f t="shared" si="512"/>
        <v>0</v>
      </c>
      <c r="AF319" s="3">
        <f t="shared" si="513"/>
        <v>0</v>
      </c>
      <c r="AG319" s="3">
        <f t="shared" si="514"/>
        <v>0</v>
      </c>
      <c r="AH319" s="3">
        <f t="shared" si="515"/>
        <v>0</v>
      </c>
      <c r="AI319" s="3">
        <f t="shared" si="516"/>
        <v>0</v>
      </c>
      <c r="AJ319" s="3">
        <f t="shared" si="517"/>
        <v>0</v>
      </c>
      <c r="AK319" s="3">
        <f t="shared" si="518"/>
        <v>0</v>
      </c>
      <c r="AL319" s="3">
        <f t="shared" si="540"/>
        <v>1</v>
      </c>
      <c r="AM319" s="3">
        <f t="shared" si="519"/>
        <v>1</v>
      </c>
      <c r="AN319" s="3">
        <f t="shared" si="520"/>
        <v>0</v>
      </c>
      <c r="AO319" s="3">
        <f t="shared" si="521"/>
        <v>0</v>
      </c>
      <c r="AP319" s="3">
        <f t="shared" si="522"/>
        <v>0</v>
      </c>
      <c r="AQ319" s="3">
        <f t="shared" si="523"/>
        <v>0</v>
      </c>
      <c r="AR319" s="3">
        <f t="shared" si="524"/>
        <v>0</v>
      </c>
      <c r="AS319" s="3">
        <f t="shared" si="525"/>
        <v>0</v>
      </c>
      <c r="AT319" s="3">
        <f t="shared" si="526"/>
        <v>0</v>
      </c>
      <c r="AU319" s="3">
        <f t="shared" si="527"/>
        <v>1</v>
      </c>
      <c r="AV319" s="3">
        <f t="shared" si="528"/>
        <v>517</v>
      </c>
      <c r="AW319" s="3">
        <f t="shared" si="529"/>
        <v>5</v>
      </c>
      <c r="AX319" s="3">
        <f t="shared" si="530"/>
        <v>5</v>
      </c>
      <c r="AY319" s="3">
        <f t="shared" si="531"/>
        <v>6</v>
      </c>
      <c r="AZ319" s="3">
        <f t="shared" si="532"/>
        <v>6</v>
      </c>
      <c r="BA319" s="3">
        <f t="shared" si="533"/>
        <v>6</v>
      </c>
    </row>
    <row r="320" spans="1:53">
      <c r="A320" s="3" t="str">
        <f t="shared" si="498"/>
        <v>Coyote Springs (PM)</v>
      </c>
      <c r="B320" s="3">
        <v>12</v>
      </c>
      <c r="C320" s="3">
        <f t="shared" si="495"/>
        <v>122</v>
      </c>
      <c r="D320" s="3">
        <f t="shared" si="544"/>
        <v>3</v>
      </c>
      <c r="E320" s="3">
        <f t="shared" si="544"/>
        <v>10</v>
      </c>
      <c r="F320" s="3">
        <f t="shared" si="544"/>
        <v>4</v>
      </c>
      <c r="G320" s="3">
        <f t="shared" si="544"/>
        <v>3</v>
      </c>
      <c r="H320" s="3">
        <f t="shared" si="544"/>
        <v>4</v>
      </c>
      <c r="I320" s="3">
        <f t="shared" si="544"/>
        <v>5</v>
      </c>
      <c r="J320" s="3">
        <f t="shared" si="541"/>
        <v>1</v>
      </c>
      <c r="K320" s="3">
        <f t="shared" si="499"/>
        <v>122</v>
      </c>
      <c r="L320" s="3">
        <f t="shared" si="500"/>
        <v>3</v>
      </c>
      <c r="M320" s="3">
        <f t="shared" si="536"/>
        <v>4</v>
      </c>
      <c r="N320" s="3">
        <f t="shared" si="537"/>
        <v>3</v>
      </c>
      <c r="O320" s="3">
        <f t="shared" si="538"/>
        <v>4</v>
      </c>
      <c r="P320" s="3">
        <f t="shared" si="539"/>
        <v>5</v>
      </c>
      <c r="Q320" s="3">
        <f t="shared" si="542"/>
        <v>1</v>
      </c>
      <c r="R320" s="3">
        <f t="shared" si="501"/>
        <v>0</v>
      </c>
      <c r="S320" s="3">
        <f t="shared" si="502"/>
        <v>1</v>
      </c>
      <c r="T320" s="3">
        <f t="shared" si="503"/>
        <v>0</v>
      </c>
      <c r="U320" s="3">
        <f t="shared" si="504"/>
        <v>0</v>
      </c>
      <c r="V320" s="3">
        <f t="shared" si="497"/>
        <v>0</v>
      </c>
      <c r="W320" s="3">
        <f t="shared" si="505"/>
        <v>0</v>
      </c>
      <c r="X320" s="3">
        <f t="shared" si="506"/>
        <v>0</v>
      </c>
      <c r="Y320" s="3">
        <f t="shared" si="507"/>
        <v>0</v>
      </c>
      <c r="Z320" s="3">
        <f t="shared" si="508"/>
        <v>0</v>
      </c>
      <c r="AA320" s="3">
        <f t="shared" si="543"/>
        <v>1</v>
      </c>
      <c r="AB320" s="3">
        <f t="shared" si="509"/>
        <v>0</v>
      </c>
      <c r="AC320" s="3">
        <f t="shared" si="510"/>
        <v>1</v>
      </c>
      <c r="AD320" s="3">
        <f t="shared" si="511"/>
        <v>0</v>
      </c>
      <c r="AE320" s="3">
        <f t="shared" si="512"/>
        <v>0</v>
      </c>
      <c r="AF320" s="3">
        <f t="shared" si="513"/>
        <v>0</v>
      </c>
      <c r="AG320" s="3">
        <f t="shared" si="514"/>
        <v>0</v>
      </c>
      <c r="AH320" s="3">
        <f t="shared" si="515"/>
        <v>0</v>
      </c>
      <c r="AI320" s="3">
        <f t="shared" si="516"/>
        <v>0</v>
      </c>
      <c r="AJ320" s="3">
        <f t="shared" si="517"/>
        <v>0</v>
      </c>
      <c r="AK320" s="3">
        <f t="shared" si="518"/>
        <v>1</v>
      </c>
      <c r="AL320" s="3">
        <f t="shared" si="540"/>
        <v>0</v>
      </c>
      <c r="AM320" s="3">
        <f t="shared" si="519"/>
        <v>1</v>
      </c>
      <c r="AN320" s="3">
        <f t="shared" si="520"/>
        <v>0</v>
      </c>
      <c r="AO320" s="3">
        <f t="shared" si="521"/>
        <v>0</v>
      </c>
      <c r="AP320" s="3">
        <f t="shared" si="522"/>
        <v>0</v>
      </c>
      <c r="AQ320" s="3">
        <f t="shared" si="523"/>
        <v>0</v>
      </c>
      <c r="AR320" s="3">
        <f t="shared" si="524"/>
        <v>0</v>
      </c>
      <c r="AS320" s="3">
        <f t="shared" si="525"/>
        <v>0</v>
      </c>
      <c r="AT320" s="3">
        <f t="shared" si="526"/>
        <v>0</v>
      </c>
      <c r="AU320" s="3">
        <f t="shared" si="527"/>
        <v>0</v>
      </c>
      <c r="AV320" s="3">
        <f t="shared" si="528"/>
        <v>0</v>
      </c>
      <c r="AW320" s="3">
        <f t="shared" si="529"/>
        <v>0</v>
      </c>
      <c r="AX320" s="3">
        <f t="shared" si="530"/>
        <v>0</v>
      </c>
      <c r="AY320" s="3">
        <f t="shared" si="531"/>
        <v>0</v>
      </c>
      <c r="AZ320" s="3">
        <f t="shared" si="532"/>
        <v>0</v>
      </c>
      <c r="BA320" s="3">
        <f t="shared" si="533"/>
        <v>0</v>
      </c>
    </row>
    <row r="321" spans="1:53">
      <c r="A321" s="3" t="str">
        <f t="shared" si="498"/>
        <v>Coyote Springs (PM)</v>
      </c>
      <c r="B321" s="3">
        <v>13</v>
      </c>
      <c r="C321" s="3">
        <f t="shared" si="495"/>
        <v>378</v>
      </c>
      <c r="D321" s="3">
        <f t="shared" si="544"/>
        <v>4</v>
      </c>
      <c r="E321" s="3">
        <f t="shared" si="544"/>
        <v>16</v>
      </c>
      <c r="F321" s="3">
        <f t="shared" si="544"/>
        <v>5</v>
      </c>
      <c r="G321" s="3">
        <f t="shared" si="544"/>
        <v>5</v>
      </c>
      <c r="H321" s="3">
        <f t="shared" si="544"/>
        <v>6</v>
      </c>
      <c r="I321" s="3">
        <f t="shared" si="544"/>
        <v>6</v>
      </c>
      <c r="J321" s="3">
        <f t="shared" si="541"/>
        <v>0</v>
      </c>
      <c r="K321" s="3">
        <f t="shared" si="499"/>
        <v>0</v>
      </c>
      <c r="L321" s="3">
        <f t="shared" si="500"/>
        <v>0</v>
      </c>
      <c r="M321" s="3">
        <f t="shared" si="536"/>
        <v>0</v>
      </c>
      <c r="N321" s="3">
        <f t="shared" si="537"/>
        <v>0</v>
      </c>
      <c r="O321" s="3">
        <f t="shared" si="538"/>
        <v>0</v>
      </c>
      <c r="P321" s="3">
        <f t="shared" si="539"/>
        <v>0</v>
      </c>
      <c r="Q321" s="3">
        <f t="shared" si="542"/>
        <v>0</v>
      </c>
      <c r="R321" s="3">
        <f t="shared" si="501"/>
        <v>1</v>
      </c>
      <c r="S321" s="3">
        <f t="shared" si="502"/>
        <v>1</v>
      </c>
      <c r="T321" s="3">
        <f t="shared" si="503"/>
        <v>0</v>
      </c>
      <c r="U321" s="3">
        <f t="shared" si="504"/>
        <v>0</v>
      </c>
      <c r="V321" s="3">
        <f t="shared" si="497"/>
        <v>0</v>
      </c>
      <c r="W321" s="3">
        <f t="shared" si="505"/>
        <v>0</v>
      </c>
      <c r="X321" s="3">
        <f t="shared" si="506"/>
        <v>0</v>
      </c>
      <c r="Y321" s="3">
        <f t="shared" si="507"/>
        <v>0</v>
      </c>
      <c r="Z321" s="3">
        <f t="shared" si="508"/>
        <v>0</v>
      </c>
      <c r="AA321" s="3">
        <f t="shared" si="543"/>
        <v>1</v>
      </c>
      <c r="AB321" s="3">
        <f t="shared" si="509"/>
        <v>1</v>
      </c>
      <c r="AC321" s="3">
        <f t="shared" si="510"/>
        <v>2</v>
      </c>
      <c r="AD321" s="3">
        <f t="shared" si="511"/>
        <v>1</v>
      </c>
      <c r="AE321" s="3">
        <f t="shared" si="512"/>
        <v>378</v>
      </c>
      <c r="AF321" s="3">
        <f t="shared" si="513"/>
        <v>4</v>
      </c>
      <c r="AG321" s="3">
        <f t="shared" si="514"/>
        <v>5</v>
      </c>
      <c r="AH321" s="3">
        <f t="shared" si="515"/>
        <v>5</v>
      </c>
      <c r="AI321" s="3">
        <f t="shared" si="516"/>
        <v>6</v>
      </c>
      <c r="AJ321" s="3">
        <f t="shared" si="517"/>
        <v>6</v>
      </c>
      <c r="AK321" s="3">
        <f t="shared" si="518"/>
        <v>1</v>
      </c>
      <c r="AL321" s="3">
        <f t="shared" si="540"/>
        <v>0</v>
      </c>
      <c r="AM321" s="3">
        <f t="shared" si="519"/>
        <v>1</v>
      </c>
      <c r="AN321" s="3">
        <f t="shared" si="520"/>
        <v>0</v>
      </c>
      <c r="AO321" s="3">
        <f t="shared" si="521"/>
        <v>0</v>
      </c>
      <c r="AP321" s="3">
        <f t="shared" si="522"/>
        <v>0</v>
      </c>
      <c r="AQ321" s="3">
        <f t="shared" si="523"/>
        <v>0</v>
      </c>
      <c r="AR321" s="3">
        <f t="shared" si="524"/>
        <v>0</v>
      </c>
      <c r="AS321" s="3">
        <f t="shared" si="525"/>
        <v>0</v>
      </c>
      <c r="AT321" s="3">
        <f t="shared" si="526"/>
        <v>0</v>
      </c>
      <c r="AU321" s="3">
        <f t="shared" si="527"/>
        <v>0</v>
      </c>
      <c r="AV321" s="3">
        <f t="shared" si="528"/>
        <v>0</v>
      </c>
      <c r="AW321" s="3">
        <f t="shared" si="529"/>
        <v>0</v>
      </c>
      <c r="AX321" s="3">
        <f t="shared" si="530"/>
        <v>0</v>
      </c>
      <c r="AY321" s="3">
        <f t="shared" si="531"/>
        <v>0</v>
      </c>
      <c r="AZ321" s="3">
        <f t="shared" si="532"/>
        <v>0</v>
      </c>
      <c r="BA321" s="3">
        <f t="shared" si="533"/>
        <v>0</v>
      </c>
    </row>
    <row r="322" spans="1:53">
      <c r="A322" s="3" t="str">
        <f t="shared" si="498"/>
        <v>Coyote Springs (PM)</v>
      </c>
      <c r="B322" s="3">
        <v>14</v>
      </c>
      <c r="C322" s="3">
        <f t="shared" si="495"/>
        <v>387</v>
      </c>
      <c r="D322" s="3">
        <f t="shared" si="544"/>
        <v>4</v>
      </c>
      <c r="E322" s="3">
        <f t="shared" si="544"/>
        <v>2</v>
      </c>
      <c r="F322" s="3">
        <f t="shared" si="544"/>
        <v>5</v>
      </c>
      <c r="G322" s="3">
        <f t="shared" si="544"/>
        <v>6</v>
      </c>
      <c r="H322" s="3">
        <f t="shared" si="544"/>
        <v>6</v>
      </c>
      <c r="I322" s="3">
        <f t="shared" si="544"/>
        <v>6</v>
      </c>
      <c r="J322" s="3">
        <f t="shared" si="541"/>
        <v>0</v>
      </c>
      <c r="K322" s="3">
        <f t="shared" si="499"/>
        <v>0</v>
      </c>
      <c r="L322" s="3">
        <f t="shared" si="500"/>
        <v>0</v>
      </c>
      <c r="M322" s="3">
        <f t="shared" si="536"/>
        <v>0</v>
      </c>
      <c r="N322" s="3">
        <f t="shared" si="537"/>
        <v>0</v>
      </c>
      <c r="O322" s="3">
        <f t="shared" si="538"/>
        <v>0</v>
      </c>
      <c r="P322" s="3">
        <f t="shared" si="539"/>
        <v>0</v>
      </c>
      <c r="Q322" s="3">
        <f t="shared" si="542"/>
        <v>0</v>
      </c>
      <c r="R322" s="3">
        <f t="shared" si="501"/>
        <v>1</v>
      </c>
      <c r="S322" s="3">
        <f t="shared" si="502"/>
        <v>1</v>
      </c>
      <c r="T322" s="3">
        <f t="shared" si="503"/>
        <v>0</v>
      </c>
      <c r="U322" s="3">
        <f t="shared" si="504"/>
        <v>0</v>
      </c>
      <c r="V322" s="3">
        <f t="shared" si="497"/>
        <v>0</v>
      </c>
      <c r="W322" s="3">
        <f t="shared" si="505"/>
        <v>0</v>
      </c>
      <c r="X322" s="3">
        <f t="shared" si="506"/>
        <v>0</v>
      </c>
      <c r="Y322" s="3">
        <f t="shared" si="507"/>
        <v>0</v>
      </c>
      <c r="Z322" s="3">
        <f t="shared" si="508"/>
        <v>0</v>
      </c>
      <c r="AA322" s="3">
        <f t="shared" si="543"/>
        <v>1</v>
      </c>
      <c r="AB322" s="3">
        <f t="shared" si="509"/>
        <v>1</v>
      </c>
      <c r="AC322" s="3">
        <f t="shared" si="510"/>
        <v>2</v>
      </c>
      <c r="AD322" s="3">
        <f t="shared" si="511"/>
        <v>1</v>
      </c>
      <c r="AE322" s="3">
        <f t="shared" si="512"/>
        <v>387</v>
      </c>
      <c r="AF322" s="3">
        <f t="shared" si="513"/>
        <v>4</v>
      </c>
      <c r="AG322" s="3">
        <f t="shared" si="514"/>
        <v>5</v>
      </c>
      <c r="AH322" s="3">
        <f t="shared" si="515"/>
        <v>6</v>
      </c>
      <c r="AI322" s="3">
        <f t="shared" si="516"/>
        <v>6</v>
      </c>
      <c r="AJ322" s="3">
        <f t="shared" si="517"/>
        <v>6</v>
      </c>
      <c r="AK322" s="3">
        <f t="shared" si="518"/>
        <v>1</v>
      </c>
      <c r="AL322" s="3">
        <f t="shared" si="540"/>
        <v>0</v>
      </c>
      <c r="AM322" s="3">
        <f t="shared" si="519"/>
        <v>1</v>
      </c>
      <c r="AN322" s="3">
        <f t="shared" si="520"/>
        <v>0</v>
      </c>
      <c r="AO322" s="3">
        <f t="shared" si="521"/>
        <v>0</v>
      </c>
      <c r="AP322" s="3">
        <f t="shared" si="522"/>
        <v>0</v>
      </c>
      <c r="AQ322" s="3">
        <f t="shared" si="523"/>
        <v>0</v>
      </c>
      <c r="AR322" s="3">
        <f t="shared" si="524"/>
        <v>0</v>
      </c>
      <c r="AS322" s="3">
        <f t="shared" si="525"/>
        <v>0</v>
      </c>
      <c r="AT322" s="3">
        <f t="shared" si="526"/>
        <v>0</v>
      </c>
      <c r="AU322" s="3">
        <f t="shared" si="527"/>
        <v>0</v>
      </c>
      <c r="AV322" s="3">
        <f t="shared" si="528"/>
        <v>0</v>
      </c>
      <c r="AW322" s="3">
        <f t="shared" si="529"/>
        <v>0</v>
      </c>
      <c r="AX322" s="3">
        <f t="shared" si="530"/>
        <v>0</v>
      </c>
      <c r="AY322" s="3">
        <f t="shared" si="531"/>
        <v>0</v>
      </c>
      <c r="AZ322" s="3">
        <f t="shared" si="532"/>
        <v>0</v>
      </c>
      <c r="BA322" s="3">
        <f t="shared" si="533"/>
        <v>0</v>
      </c>
    </row>
    <row r="323" spans="1:53">
      <c r="A323" s="3" t="str">
        <f t="shared" si="498"/>
        <v>Coyote Springs (PM)</v>
      </c>
      <c r="B323" s="3">
        <v>15</v>
      </c>
      <c r="C323" s="3">
        <f t="shared" si="495"/>
        <v>325</v>
      </c>
      <c r="D323" s="3">
        <f t="shared" si="544"/>
        <v>4</v>
      </c>
      <c r="E323" s="3">
        <f t="shared" si="544"/>
        <v>18</v>
      </c>
      <c r="F323" s="3">
        <f t="shared" si="544"/>
        <v>8</v>
      </c>
      <c r="G323" s="3">
        <f t="shared" si="544"/>
        <v>5</v>
      </c>
      <c r="H323" s="3">
        <f t="shared" si="544"/>
        <v>6</v>
      </c>
      <c r="I323" s="3">
        <f t="shared" si="544"/>
        <v>5</v>
      </c>
      <c r="J323" s="3">
        <f t="shared" si="541"/>
        <v>0</v>
      </c>
      <c r="K323" s="3">
        <f t="shared" si="499"/>
        <v>0</v>
      </c>
      <c r="L323" s="3">
        <f t="shared" si="500"/>
        <v>0</v>
      </c>
      <c r="M323" s="3">
        <f t="shared" si="536"/>
        <v>0</v>
      </c>
      <c r="N323" s="3">
        <f t="shared" si="537"/>
        <v>0</v>
      </c>
      <c r="O323" s="3">
        <f t="shared" si="538"/>
        <v>0</v>
      </c>
      <c r="P323" s="3">
        <f t="shared" si="539"/>
        <v>0</v>
      </c>
      <c r="Q323" s="3">
        <f t="shared" si="542"/>
        <v>0</v>
      </c>
      <c r="R323" s="3">
        <f t="shared" si="501"/>
        <v>1</v>
      </c>
      <c r="S323" s="3">
        <f t="shared" si="502"/>
        <v>1</v>
      </c>
      <c r="T323" s="3">
        <f t="shared" si="503"/>
        <v>0</v>
      </c>
      <c r="U323" s="3">
        <f t="shared" si="504"/>
        <v>0</v>
      </c>
      <c r="V323" s="3">
        <f t="shared" si="497"/>
        <v>0</v>
      </c>
      <c r="W323" s="3">
        <f t="shared" si="505"/>
        <v>0</v>
      </c>
      <c r="X323" s="3">
        <f t="shared" si="506"/>
        <v>0</v>
      </c>
      <c r="Y323" s="3">
        <f t="shared" si="507"/>
        <v>0</v>
      </c>
      <c r="Z323" s="3">
        <f t="shared" si="508"/>
        <v>0</v>
      </c>
      <c r="AA323" s="3">
        <f t="shared" si="543"/>
        <v>1</v>
      </c>
      <c r="AB323" s="3">
        <f t="shared" si="509"/>
        <v>1</v>
      </c>
      <c r="AC323" s="3">
        <f t="shared" si="510"/>
        <v>2</v>
      </c>
      <c r="AD323" s="3">
        <f t="shared" si="511"/>
        <v>1</v>
      </c>
      <c r="AE323" s="3">
        <f t="shared" si="512"/>
        <v>325</v>
      </c>
      <c r="AF323" s="3">
        <f t="shared" si="513"/>
        <v>4</v>
      </c>
      <c r="AG323" s="3">
        <f t="shared" si="514"/>
        <v>8</v>
      </c>
      <c r="AH323" s="3">
        <f t="shared" si="515"/>
        <v>5</v>
      </c>
      <c r="AI323" s="3">
        <f t="shared" si="516"/>
        <v>6</v>
      </c>
      <c r="AJ323" s="3">
        <f t="shared" si="517"/>
        <v>5</v>
      </c>
      <c r="AK323" s="3">
        <f t="shared" si="518"/>
        <v>1</v>
      </c>
      <c r="AL323" s="3">
        <f t="shared" si="540"/>
        <v>0</v>
      </c>
      <c r="AM323" s="3">
        <f t="shared" si="519"/>
        <v>1</v>
      </c>
      <c r="AN323" s="3">
        <f t="shared" si="520"/>
        <v>0</v>
      </c>
      <c r="AO323" s="3">
        <f t="shared" si="521"/>
        <v>0</v>
      </c>
      <c r="AP323" s="3">
        <f t="shared" si="522"/>
        <v>0</v>
      </c>
      <c r="AQ323" s="3">
        <f t="shared" si="523"/>
        <v>0</v>
      </c>
      <c r="AR323" s="3">
        <f t="shared" si="524"/>
        <v>0</v>
      </c>
      <c r="AS323" s="3">
        <f t="shared" si="525"/>
        <v>0</v>
      </c>
      <c r="AT323" s="3">
        <f t="shared" si="526"/>
        <v>0</v>
      </c>
      <c r="AU323" s="3">
        <f t="shared" si="527"/>
        <v>0</v>
      </c>
      <c r="AV323" s="3">
        <f t="shared" si="528"/>
        <v>0</v>
      </c>
      <c r="AW323" s="3">
        <f t="shared" si="529"/>
        <v>0</v>
      </c>
      <c r="AX323" s="3">
        <f t="shared" si="530"/>
        <v>0</v>
      </c>
      <c r="AY323" s="3">
        <f t="shared" si="531"/>
        <v>0</v>
      </c>
      <c r="AZ323" s="3">
        <f t="shared" si="532"/>
        <v>0</v>
      </c>
      <c r="BA323" s="3">
        <f t="shared" si="533"/>
        <v>0</v>
      </c>
    </row>
    <row r="324" spans="1:53">
      <c r="A324" s="3" t="str">
        <f t="shared" si="498"/>
        <v>Coyote Springs (PM)</v>
      </c>
      <c r="B324" s="3">
        <v>16</v>
      </c>
      <c r="C324" s="3">
        <f t="shared" si="495"/>
        <v>525</v>
      </c>
      <c r="D324" s="3">
        <f t="shared" si="544"/>
        <v>5</v>
      </c>
      <c r="E324" s="3">
        <f t="shared" si="544"/>
        <v>12</v>
      </c>
      <c r="F324" s="3">
        <f t="shared" si="544"/>
        <v>7</v>
      </c>
      <c r="G324" s="3">
        <f t="shared" si="544"/>
        <v>6</v>
      </c>
      <c r="H324" s="3">
        <f t="shared" si="544"/>
        <v>6</v>
      </c>
      <c r="I324" s="3">
        <f t="shared" si="544"/>
        <v>6</v>
      </c>
      <c r="J324" s="3">
        <f t="shared" si="541"/>
        <v>0</v>
      </c>
      <c r="K324" s="3">
        <f t="shared" si="499"/>
        <v>0</v>
      </c>
      <c r="L324" s="3">
        <f t="shared" si="500"/>
        <v>0</v>
      </c>
      <c r="M324" s="3">
        <f t="shared" si="536"/>
        <v>0</v>
      </c>
      <c r="N324" s="3">
        <f t="shared" si="537"/>
        <v>0</v>
      </c>
      <c r="O324" s="3">
        <f t="shared" si="538"/>
        <v>0</v>
      </c>
      <c r="P324" s="3">
        <f t="shared" si="539"/>
        <v>0</v>
      </c>
      <c r="Q324" s="3">
        <f t="shared" si="542"/>
        <v>0</v>
      </c>
      <c r="R324" s="3">
        <f t="shared" si="501"/>
        <v>1</v>
      </c>
      <c r="S324" s="3">
        <f t="shared" si="502"/>
        <v>1</v>
      </c>
      <c r="T324" s="3">
        <f t="shared" si="503"/>
        <v>0</v>
      </c>
      <c r="U324" s="3">
        <f t="shared" si="504"/>
        <v>0</v>
      </c>
      <c r="V324" s="3">
        <f t="shared" si="497"/>
        <v>0</v>
      </c>
      <c r="W324" s="3">
        <f t="shared" si="505"/>
        <v>0</v>
      </c>
      <c r="X324" s="3">
        <f t="shared" si="506"/>
        <v>0</v>
      </c>
      <c r="Y324" s="3">
        <f t="shared" si="507"/>
        <v>0</v>
      </c>
      <c r="Z324" s="3">
        <f t="shared" si="508"/>
        <v>0</v>
      </c>
      <c r="AA324" s="3">
        <f t="shared" si="543"/>
        <v>0</v>
      </c>
      <c r="AB324" s="3">
        <f t="shared" si="509"/>
        <v>1</v>
      </c>
      <c r="AC324" s="3">
        <f t="shared" si="510"/>
        <v>1</v>
      </c>
      <c r="AD324" s="3">
        <f t="shared" si="511"/>
        <v>0</v>
      </c>
      <c r="AE324" s="3">
        <f t="shared" si="512"/>
        <v>0</v>
      </c>
      <c r="AF324" s="3">
        <f t="shared" si="513"/>
        <v>0</v>
      </c>
      <c r="AG324" s="3">
        <f t="shared" si="514"/>
        <v>0</v>
      </c>
      <c r="AH324" s="3">
        <f t="shared" si="515"/>
        <v>0</v>
      </c>
      <c r="AI324" s="3">
        <f t="shared" si="516"/>
        <v>0</v>
      </c>
      <c r="AJ324" s="3">
        <f t="shared" si="517"/>
        <v>0</v>
      </c>
      <c r="AK324" s="3">
        <f t="shared" si="518"/>
        <v>0</v>
      </c>
      <c r="AL324" s="3">
        <f t="shared" si="540"/>
        <v>1</v>
      </c>
      <c r="AM324" s="3">
        <f t="shared" si="519"/>
        <v>1</v>
      </c>
      <c r="AN324" s="3">
        <f t="shared" si="520"/>
        <v>0</v>
      </c>
      <c r="AO324" s="3">
        <f t="shared" si="521"/>
        <v>0</v>
      </c>
      <c r="AP324" s="3">
        <f t="shared" si="522"/>
        <v>0</v>
      </c>
      <c r="AQ324" s="3">
        <f t="shared" si="523"/>
        <v>0</v>
      </c>
      <c r="AR324" s="3">
        <f t="shared" si="524"/>
        <v>0</v>
      </c>
      <c r="AS324" s="3">
        <f t="shared" si="525"/>
        <v>0</v>
      </c>
      <c r="AT324" s="3">
        <f t="shared" si="526"/>
        <v>0</v>
      </c>
      <c r="AU324" s="3">
        <f t="shared" si="527"/>
        <v>1</v>
      </c>
      <c r="AV324" s="3">
        <f t="shared" si="528"/>
        <v>525</v>
      </c>
      <c r="AW324" s="3">
        <f t="shared" si="529"/>
        <v>5</v>
      </c>
      <c r="AX324" s="3">
        <f t="shared" si="530"/>
        <v>7</v>
      </c>
      <c r="AY324" s="3">
        <f t="shared" si="531"/>
        <v>6</v>
      </c>
      <c r="AZ324" s="3">
        <f t="shared" si="532"/>
        <v>6</v>
      </c>
      <c r="BA324" s="3">
        <f t="shared" si="533"/>
        <v>6</v>
      </c>
    </row>
    <row r="325" spans="1:53">
      <c r="A325" s="3" t="str">
        <f t="shared" si="498"/>
        <v>Coyote Springs (PM)</v>
      </c>
      <c r="B325" s="3">
        <v>17</v>
      </c>
      <c r="C325" s="3">
        <f t="shared" ref="C325:I325" si="545">C126</f>
        <v>140</v>
      </c>
      <c r="D325" s="3">
        <f t="shared" si="545"/>
        <v>3</v>
      </c>
      <c r="E325" s="3">
        <f t="shared" si="545"/>
        <v>14</v>
      </c>
      <c r="F325" s="3">
        <f t="shared" si="545"/>
        <v>5</v>
      </c>
      <c r="G325" s="3">
        <f t="shared" si="545"/>
        <v>3</v>
      </c>
      <c r="H325" s="3">
        <f t="shared" si="545"/>
        <v>3</v>
      </c>
      <c r="I325" s="3">
        <f t="shared" si="545"/>
        <v>3</v>
      </c>
      <c r="J325" s="3">
        <f t="shared" si="541"/>
        <v>1</v>
      </c>
      <c r="K325" s="3">
        <f t="shared" si="499"/>
        <v>140</v>
      </c>
      <c r="L325" s="3">
        <f t="shared" si="500"/>
        <v>3</v>
      </c>
      <c r="M325" s="3">
        <f t="shared" si="536"/>
        <v>5</v>
      </c>
      <c r="N325" s="3">
        <f t="shared" si="537"/>
        <v>3</v>
      </c>
      <c r="O325" s="3">
        <f t="shared" si="538"/>
        <v>3</v>
      </c>
      <c r="P325" s="3">
        <f t="shared" si="539"/>
        <v>3</v>
      </c>
      <c r="Q325" s="3">
        <f t="shared" si="542"/>
        <v>1</v>
      </c>
      <c r="R325" s="3">
        <f t="shared" si="501"/>
        <v>0</v>
      </c>
      <c r="S325" s="3">
        <f t="shared" si="502"/>
        <v>1</v>
      </c>
      <c r="T325" s="3">
        <f t="shared" si="503"/>
        <v>0</v>
      </c>
      <c r="U325" s="3">
        <f t="shared" si="504"/>
        <v>0</v>
      </c>
      <c r="V325" s="3">
        <f t="shared" si="497"/>
        <v>0</v>
      </c>
      <c r="W325" s="3">
        <f t="shared" si="505"/>
        <v>0</v>
      </c>
      <c r="X325" s="3">
        <f t="shared" si="506"/>
        <v>0</v>
      </c>
      <c r="Y325" s="3">
        <f t="shared" si="507"/>
        <v>0</v>
      </c>
      <c r="Z325" s="3">
        <f t="shared" si="508"/>
        <v>0</v>
      </c>
      <c r="AA325" s="3">
        <f t="shared" si="543"/>
        <v>1</v>
      </c>
      <c r="AB325" s="3">
        <f t="shared" si="509"/>
        <v>0</v>
      </c>
      <c r="AC325" s="3">
        <f t="shared" si="510"/>
        <v>1</v>
      </c>
      <c r="AD325" s="3">
        <f t="shared" si="511"/>
        <v>0</v>
      </c>
      <c r="AE325" s="3">
        <f t="shared" si="512"/>
        <v>0</v>
      </c>
      <c r="AF325" s="3">
        <f t="shared" si="513"/>
        <v>0</v>
      </c>
      <c r="AG325" s="3">
        <f t="shared" si="514"/>
        <v>0</v>
      </c>
      <c r="AH325" s="3">
        <f t="shared" si="515"/>
        <v>0</v>
      </c>
      <c r="AI325" s="3">
        <f t="shared" si="516"/>
        <v>0</v>
      </c>
      <c r="AJ325" s="3">
        <f t="shared" si="517"/>
        <v>0</v>
      </c>
      <c r="AK325" s="3">
        <f t="shared" si="518"/>
        <v>1</v>
      </c>
      <c r="AL325" s="3">
        <f t="shared" si="540"/>
        <v>0</v>
      </c>
      <c r="AM325" s="3">
        <f t="shared" si="519"/>
        <v>1</v>
      </c>
      <c r="AN325" s="3">
        <f t="shared" si="520"/>
        <v>0</v>
      </c>
      <c r="AO325" s="3">
        <f t="shared" si="521"/>
        <v>0</v>
      </c>
      <c r="AP325" s="3">
        <f t="shared" si="522"/>
        <v>0</v>
      </c>
      <c r="AQ325" s="3">
        <f t="shared" si="523"/>
        <v>0</v>
      </c>
      <c r="AR325" s="3">
        <f t="shared" si="524"/>
        <v>0</v>
      </c>
      <c r="AS325" s="3">
        <f t="shared" si="525"/>
        <v>0</v>
      </c>
      <c r="AT325" s="3">
        <f t="shared" si="526"/>
        <v>0</v>
      </c>
      <c r="AU325" s="3">
        <f t="shared" si="527"/>
        <v>0</v>
      </c>
      <c r="AV325" s="3">
        <f t="shared" si="528"/>
        <v>0</v>
      </c>
      <c r="AW325" s="3">
        <f t="shared" si="529"/>
        <v>0</v>
      </c>
      <c r="AX325" s="3">
        <f t="shared" si="530"/>
        <v>0</v>
      </c>
      <c r="AY325" s="3">
        <f t="shared" si="531"/>
        <v>0</v>
      </c>
      <c r="AZ325" s="3">
        <f t="shared" si="532"/>
        <v>0</v>
      </c>
      <c r="BA325" s="3">
        <f t="shared" si="533"/>
        <v>0</v>
      </c>
    </row>
    <row r="326" spans="1:53">
      <c r="A326" s="3" t="str">
        <f t="shared" si="498"/>
        <v>Coyote Springs (PM)</v>
      </c>
      <c r="B326" s="3">
        <v>18</v>
      </c>
      <c r="C326" s="3">
        <f t="shared" ref="C326:I326" si="546">C127</f>
        <v>320</v>
      </c>
      <c r="D326" s="3">
        <f t="shared" si="546"/>
        <v>4</v>
      </c>
      <c r="E326" s="3">
        <f t="shared" si="546"/>
        <v>4</v>
      </c>
      <c r="F326" s="3">
        <f t="shared" si="546"/>
        <v>4</v>
      </c>
      <c r="G326" s="3">
        <f t="shared" si="546"/>
        <v>6</v>
      </c>
      <c r="H326" s="3">
        <f t="shared" si="546"/>
        <v>6</v>
      </c>
      <c r="I326" s="3">
        <f t="shared" si="546"/>
        <v>5</v>
      </c>
      <c r="J326" s="3">
        <f t="shared" si="541"/>
        <v>0</v>
      </c>
      <c r="K326" s="3">
        <f t="shared" si="499"/>
        <v>0</v>
      </c>
      <c r="L326" s="3">
        <f t="shared" si="500"/>
        <v>0</v>
      </c>
      <c r="M326" s="3">
        <f t="shared" si="536"/>
        <v>0</v>
      </c>
      <c r="N326" s="3">
        <f t="shared" si="537"/>
        <v>0</v>
      </c>
      <c r="O326" s="3">
        <f t="shared" si="538"/>
        <v>0</v>
      </c>
      <c r="P326" s="3">
        <f t="shared" si="539"/>
        <v>0</v>
      </c>
      <c r="Q326" s="3">
        <f t="shared" si="542"/>
        <v>0</v>
      </c>
      <c r="R326" s="3">
        <f t="shared" si="501"/>
        <v>1</v>
      </c>
      <c r="S326" s="3">
        <f t="shared" si="502"/>
        <v>1</v>
      </c>
      <c r="T326" s="3">
        <f t="shared" si="503"/>
        <v>0</v>
      </c>
      <c r="U326" s="3">
        <f t="shared" si="504"/>
        <v>0</v>
      </c>
      <c r="V326" s="3">
        <f>IF($T326=1,D326,0)</f>
        <v>0</v>
      </c>
      <c r="W326" s="3">
        <f t="shared" si="505"/>
        <v>0</v>
      </c>
      <c r="X326" s="3">
        <f t="shared" si="506"/>
        <v>0</v>
      </c>
      <c r="Y326" s="3">
        <f t="shared" si="507"/>
        <v>0</v>
      </c>
      <c r="Z326" s="3">
        <f t="shared" si="508"/>
        <v>0</v>
      </c>
      <c r="AA326" s="3">
        <f t="shared" si="543"/>
        <v>1</v>
      </c>
      <c r="AB326" s="3">
        <f t="shared" si="509"/>
        <v>1</v>
      </c>
      <c r="AC326" s="3">
        <f t="shared" si="510"/>
        <v>2</v>
      </c>
      <c r="AD326" s="3">
        <f t="shared" si="511"/>
        <v>1</v>
      </c>
      <c r="AE326" s="3">
        <f t="shared" si="512"/>
        <v>320</v>
      </c>
      <c r="AF326" s="3">
        <f t="shared" si="513"/>
        <v>4</v>
      </c>
      <c r="AG326" s="3">
        <f t="shared" si="514"/>
        <v>4</v>
      </c>
      <c r="AH326" s="3">
        <f t="shared" si="515"/>
        <v>6</v>
      </c>
      <c r="AI326" s="3">
        <f t="shared" si="516"/>
        <v>6</v>
      </c>
      <c r="AJ326" s="3">
        <f t="shared" si="517"/>
        <v>5</v>
      </c>
      <c r="AK326" s="3">
        <f t="shared" si="518"/>
        <v>1</v>
      </c>
      <c r="AL326" s="3">
        <f t="shared" si="540"/>
        <v>0</v>
      </c>
      <c r="AM326" s="3">
        <f t="shared" si="519"/>
        <v>1</v>
      </c>
      <c r="AN326" s="3">
        <f t="shared" si="520"/>
        <v>0</v>
      </c>
      <c r="AO326" s="3">
        <f t="shared" si="521"/>
        <v>0</v>
      </c>
      <c r="AP326" s="3">
        <f t="shared" si="522"/>
        <v>0</v>
      </c>
      <c r="AQ326" s="3">
        <f t="shared" si="523"/>
        <v>0</v>
      </c>
      <c r="AR326" s="3">
        <f t="shared" si="524"/>
        <v>0</v>
      </c>
      <c r="AS326" s="3">
        <f t="shared" si="525"/>
        <v>0</v>
      </c>
      <c r="AT326" s="3">
        <f t="shared" si="526"/>
        <v>0</v>
      </c>
      <c r="AU326" s="3">
        <f t="shared" si="527"/>
        <v>0</v>
      </c>
      <c r="AV326" s="3">
        <f t="shared" si="528"/>
        <v>0</v>
      </c>
      <c r="AW326" s="3">
        <f t="shared" si="529"/>
        <v>0</v>
      </c>
      <c r="AX326" s="3">
        <f t="shared" si="530"/>
        <v>0</v>
      </c>
      <c r="AY326" s="3">
        <f t="shared" si="531"/>
        <v>0</v>
      </c>
      <c r="AZ326" s="3">
        <f t="shared" si="532"/>
        <v>0</v>
      </c>
      <c r="BA326" s="3">
        <f t="shared" si="533"/>
        <v>0</v>
      </c>
    </row>
    <row r="327" spans="1:53">
      <c r="J327" s="3">
        <f t="shared" ref="J327:P327" si="547">SUM(J201:J326)</f>
        <v>28</v>
      </c>
      <c r="K327" s="3">
        <f t="shared" si="547"/>
        <v>4359</v>
      </c>
      <c r="L327" s="3">
        <f t="shared" si="547"/>
        <v>84</v>
      </c>
      <c r="M327" s="3">
        <f t="shared" si="547"/>
        <v>129</v>
      </c>
      <c r="N327" s="3">
        <f t="shared" si="547"/>
        <v>116</v>
      </c>
      <c r="O327" s="3">
        <f t="shared" si="547"/>
        <v>111</v>
      </c>
      <c r="P327" s="3">
        <f t="shared" si="547"/>
        <v>128</v>
      </c>
      <c r="T327" s="3">
        <f t="shared" ref="T327:Z327" si="548">SUM(T201:T326)</f>
        <v>7</v>
      </c>
      <c r="U327" s="3">
        <f t="shared" si="548"/>
        <v>1924</v>
      </c>
      <c r="V327" s="3">
        <f t="shared" si="548"/>
        <v>28</v>
      </c>
      <c r="W327" s="3">
        <f t="shared" si="548"/>
        <v>40</v>
      </c>
      <c r="X327" s="3">
        <f t="shared" si="548"/>
        <v>36</v>
      </c>
      <c r="Y327" s="3">
        <f t="shared" si="548"/>
        <v>36</v>
      </c>
      <c r="Z327" s="3">
        <f t="shared" si="548"/>
        <v>36</v>
      </c>
      <c r="AD327" s="3">
        <f>SUM(AD201:AD326)</f>
        <v>54</v>
      </c>
      <c r="AE327" s="3">
        <f t="shared" ref="AE327:AJ327" si="549">SUM(AE201:AE326)</f>
        <v>19345</v>
      </c>
      <c r="AF327" s="3">
        <f t="shared" si="549"/>
        <v>216</v>
      </c>
      <c r="AG327" s="3">
        <f t="shared" si="549"/>
        <v>299</v>
      </c>
      <c r="AH327" s="3">
        <f t="shared" si="549"/>
        <v>273</v>
      </c>
      <c r="AI327" s="3">
        <f t="shared" si="549"/>
        <v>283</v>
      </c>
      <c r="AJ327" s="3">
        <f t="shared" si="549"/>
        <v>284</v>
      </c>
      <c r="AN327" s="3">
        <f>SUM(AN201:AN326)</f>
        <v>23</v>
      </c>
      <c r="AO327" s="3">
        <f t="shared" ref="AO327:AU327" si="550">SUM(AO201:AO326)</f>
        <v>10522</v>
      </c>
      <c r="AP327" s="3">
        <f t="shared" si="550"/>
        <v>106</v>
      </c>
      <c r="AQ327" s="3">
        <f t="shared" si="550"/>
        <v>143</v>
      </c>
      <c r="AR327" s="3">
        <f t="shared" si="550"/>
        <v>144</v>
      </c>
      <c r="AS327" s="3">
        <f t="shared" si="550"/>
        <v>138</v>
      </c>
      <c r="AT327" s="3">
        <f t="shared" si="550"/>
        <v>134</v>
      </c>
      <c r="AU327" s="3">
        <f t="shared" si="550"/>
        <v>14</v>
      </c>
      <c r="AV327" s="3">
        <f t="shared" ref="AV327:BA327" si="551">SUM(AV201:AV326)</f>
        <v>7343</v>
      </c>
      <c r="AW327" s="3">
        <f t="shared" si="551"/>
        <v>70</v>
      </c>
      <c r="AX327" s="3">
        <f t="shared" si="551"/>
        <v>94</v>
      </c>
      <c r="AY327" s="3">
        <f t="shared" si="551"/>
        <v>87</v>
      </c>
      <c r="AZ327" s="3">
        <f t="shared" si="551"/>
        <v>87</v>
      </c>
      <c r="BA327" s="3">
        <f t="shared" si="551"/>
        <v>88</v>
      </c>
    </row>
    <row r="328" spans="1:53">
      <c r="K328" s="12">
        <f t="shared" ref="K328:P328" si="552">K327/$J$327</f>
        <v>155.67857142857142</v>
      </c>
      <c r="L328" s="12">
        <f t="shared" si="552"/>
        <v>3</v>
      </c>
      <c r="M328" s="12">
        <f t="shared" si="552"/>
        <v>4.6071428571428568</v>
      </c>
      <c r="N328" s="12">
        <f t="shared" si="552"/>
        <v>4.1428571428571432</v>
      </c>
      <c r="O328" s="12">
        <f t="shared" si="552"/>
        <v>3.9642857142857144</v>
      </c>
      <c r="P328" s="12">
        <f t="shared" si="552"/>
        <v>4.5714285714285712</v>
      </c>
      <c r="U328" s="12">
        <f t="shared" ref="U328:Z328" si="553">U327/$T$327</f>
        <v>274.85714285714283</v>
      </c>
      <c r="V328" s="12">
        <f t="shared" si="553"/>
        <v>4</v>
      </c>
      <c r="W328" s="12">
        <f t="shared" si="553"/>
        <v>5.7142857142857144</v>
      </c>
      <c r="X328" s="12">
        <f t="shared" si="553"/>
        <v>5.1428571428571432</v>
      </c>
      <c r="Y328" s="12">
        <f t="shared" si="553"/>
        <v>5.1428571428571432</v>
      </c>
      <c r="Z328" s="12">
        <f t="shared" si="553"/>
        <v>5.1428571428571432</v>
      </c>
      <c r="AE328" s="12">
        <f t="shared" ref="AE328:AJ328" si="554">AE327/$AD$327</f>
        <v>358.24074074074076</v>
      </c>
      <c r="AF328" s="12">
        <f t="shared" si="554"/>
        <v>4</v>
      </c>
      <c r="AG328" s="12">
        <f t="shared" si="554"/>
        <v>5.5370370370370372</v>
      </c>
      <c r="AH328" s="12">
        <f t="shared" si="554"/>
        <v>5.0555555555555554</v>
      </c>
      <c r="AI328" s="12">
        <f t="shared" si="554"/>
        <v>5.2407407407407405</v>
      </c>
      <c r="AJ328" s="12">
        <f t="shared" si="554"/>
        <v>5.2592592592592595</v>
      </c>
      <c r="AO328" s="12">
        <f t="shared" ref="AO328:AT328" si="555">AO327/$AN$327</f>
        <v>457.47826086956519</v>
      </c>
      <c r="AP328" s="12">
        <f t="shared" si="555"/>
        <v>4.6086956521739131</v>
      </c>
      <c r="AQ328" s="12">
        <f t="shared" si="555"/>
        <v>6.2173913043478262</v>
      </c>
      <c r="AR328" s="12">
        <f t="shared" si="555"/>
        <v>6.2608695652173916</v>
      </c>
      <c r="AS328" s="12">
        <f t="shared" si="555"/>
        <v>6</v>
      </c>
      <c r="AT328" s="12">
        <f t="shared" si="555"/>
        <v>5.8260869565217392</v>
      </c>
      <c r="AV328" s="12">
        <f t="shared" ref="AV328:BA328" si="556">AV327/$AU$327</f>
        <v>524.5</v>
      </c>
      <c r="AW328" s="12">
        <f t="shared" si="556"/>
        <v>5</v>
      </c>
      <c r="AX328" s="12">
        <f t="shared" si="556"/>
        <v>6.7142857142857144</v>
      </c>
      <c r="AY328" s="12">
        <f t="shared" si="556"/>
        <v>6.2142857142857144</v>
      </c>
      <c r="AZ328" s="12">
        <f t="shared" si="556"/>
        <v>6.2142857142857144</v>
      </c>
      <c r="BA328" s="12">
        <f t="shared" si="556"/>
        <v>6.2857142857142856</v>
      </c>
    </row>
    <row r="330" spans="1:53">
      <c r="K330" s="127" t="s">
        <v>391</v>
      </c>
      <c r="L330" s="127"/>
      <c r="M330" s="127"/>
      <c r="N330" s="127"/>
    </row>
    <row r="331" spans="1:53">
      <c r="A331" s="63" t="s">
        <v>164</v>
      </c>
      <c r="D331" s="64" t="s">
        <v>165</v>
      </c>
      <c r="E331" s="64"/>
      <c r="F331" s="64" t="s">
        <v>4</v>
      </c>
      <c r="G331" s="64" t="s">
        <v>5</v>
      </c>
      <c r="H331" s="64" t="s">
        <v>6</v>
      </c>
      <c r="I331" s="64" t="s">
        <v>7</v>
      </c>
      <c r="K331" s="64" t="s">
        <v>4</v>
      </c>
      <c r="L331" s="64" t="s">
        <v>5</v>
      </c>
      <c r="M331" s="64" t="s">
        <v>6</v>
      </c>
      <c r="N331" s="64" t="s">
        <v>7</v>
      </c>
    </row>
    <row r="332" spans="1:53">
      <c r="A332" s="3" t="str">
        <f>A2</f>
        <v>Rio Secco</v>
      </c>
      <c r="D332" s="3">
        <v>14</v>
      </c>
      <c r="F332" s="3">
        <v>5</v>
      </c>
      <c r="G332" s="3">
        <v>9</v>
      </c>
      <c r="H332" s="3">
        <v>5</v>
      </c>
      <c r="I332" s="3">
        <v>7</v>
      </c>
      <c r="K332" s="3">
        <f>F332-CZ134</f>
        <v>0</v>
      </c>
      <c r="L332" s="3">
        <f>G332-DA134</f>
        <v>0</v>
      </c>
      <c r="M332" s="3">
        <f>H332-DB134</f>
        <v>0</v>
      </c>
      <c r="N332" s="3">
        <f>I332-DC134</f>
        <v>0</v>
      </c>
    </row>
    <row r="333" spans="1:53">
      <c r="A333" s="3" t="str">
        <f>A20</f>
        <v>Reflection Bay</v>
      </c>
      <c r="D333" s="3">
        <v>14</v>
      </c>
      <c r="F333" s="3">
        <v>7</v>
      </c>
      <c r="G333" s="3">
        <v>7</v>
      </c>
      <c r="H333" s="3">
        <v>3</v>
      </c>
      <c r="I333" s="3">
        <v>8</v>
      </c>
      <c r="K333" s="3">
        <f>F333-CZ138</f>
        <v>0</v>
      </c>
      <c r="L333" s="3">
        <f>G333-DA138</f>
        <v>0</v>
      </c>
      <c r="M333" s="3">
        <f>H333-DB138</f>
        <v>0</v>
      </c>
      <c r="N333" s="3">
        <f>I333-DC138</f>
        <v>0</v>
      </c>
    </row>
    <row r="334" spans="1:53">
      <c r="A334" s="3" t="str">
        <f>A38</f>
        <v>Paiute Golf Resort - Wolf Course</v>
      </c>
      <c r="D334" s="3">
        <v>14</v>
      </c>
      <c r="F334" s="3">
        <v>4</v>
      </c>
      <c r="G334" s="3">
        <v>5</v>
      </c>
      <c r="H334" s="3">
        <v>3</v>
      </c>
      <c r="I334" s="3">
        <v>5</v>
      </c>
      <c r="K334" s="3">
        <f>F334-CZ142</f>
        <v>0</v>
      </c>
      <c r="L334" s="3">
        <f>G334-DA142</f>
        <v>0</v>
      </c>
      <c r="M334" s="3">
        <f>H334-DB142</f>
        <v>0</v>
      </c>
      <c r="N334" s="3">
        <f>I334-DC142</f>
        <v>0</v>
      </c>
    </row>
    <row r="335" spans="1:53">
      <c r="A335" s="3" t="str">
        <f>A56</f>
        <v>Paiute Golf Resort - Snow Mountain</v>
      </c>
      <c r="D335" s="3">
        <v>14</v>
      </c>
      <c r="F335" s="3">
        <v>6</v>
      </c>
      <c r="G335" s="3">
        <v>7</v>
      </c>
      <c r="H335" s="3">
        <v>9</v>
      </c>
      <c r="I335" s="3">
        <v>9</v>
      </c>
      <c r="K335" s="3">
        <f>F335-CZ146</f>
        <v>0</v>
      </c>
      <c r="L335" s="3">
        <f>G335-DA146</f>
        <v>0</v>
      </c>
      <c r="M335" s="3">
        <f>H335-DB146</f>
        <v>0</v>
      </c>
      <c r="N335" s="3">
        <f>I335-DC146</f>
        <v>0</v>
      </c>
    </row>
    <row r="336" spans="1:53">
      <c r="A336" s="3" t="str">
        <f>A74</f>
        <v>Wolf Creek</v>
      </c>
      <c r="D336" s="3">
        <v>14</v>
      </c>
      <c r="F336" s="3">
        <v>6</v>
      </c>
      <c r="G336" s="3">
        <v>6</v>
      </c>
      <c r="H336" s="3">
        <v>3</v>
      </c>
      <c r="I336" s="3">
        <v>4</v>
      </c>
      <c r="K336" s="3">
        <f>F336-CZ150</f>
        <v>0</v>
      </c>
      <c r="L336" s="3">
        <f>G336-DA150</f>
        <v>0</v>
      </c>
      <c r="M336" s="3">
        <f>H336-DB150</f>
        <v>0</v>
      </c>
      <c r="N336" s="3">
        <f>I336-DC150</f>
        <v>0</v>
      </c>
    </row>
    <row r="337" spans="1:14">
      <c r="A337" s="3" t="str">
        <f>A92</f>
        <v>Coyote Springs (AM)</v>
      </c>
      <c r="D337" s="3">
        <v>14</v>
      </c>
      <c r="F337" s="3">
        <v>7</v>
      </c>
      <c r="G337" s="3">
        <v>7</v>
      </c>
      <c r="H337" s="3">
        <v>5</v>
      </c>
      <c r="I337" s="3">
        <v>6</v>
      </c>
      <c r="K337" s="3">
        <f>F337-CZ154</f>
        <v>0</v>
      </c>
      <c r="L337" s="3">
        <f>G337-DA154</f>
        <v>0</v>
      </c>
      <c r="M337" s="3">
        <f>H337-DB154</f>
        <v>0</v>
      </c>
      <c r="N337" s="3">
        <f>I337-DC154</f>
        <v>0</v>
      </c>
    </row>
    <row r="338" spans="1:14">
      <c r="A338" s="3" t="str">
        <f>A110</f>
        <v>Coyote Springs (PM)</v>
      </c>
      <c r="D338" s="3">
        <v>14</v>
      </c>
      <c r="F338" s="3">
        <v>8</v>
      </c>
      <c r="G338" s="3">
        <v>9</v>
      </c>
      <c r="H338" s="3">
        <v>10</v>
      </c>
      <c r="I338" s="3">
        <v>5</v>
      </c>
      <c r="K338" s="3">
        <f>F338-CZ158</f>
        <v>0</v>
      </c>
      <c r="L338" s="3">
        <f>G338-DA158</f>
        <v>0</v>
      </c>
      <c r="M338" s="3">
        <f>H338-DB158</f>
        <v>0</v>
      </c>
      <c r="N338" s="3">
        <f>I338-DC158</f>
        <v>0</v>
      </c>
    </row>
    <row r="339" spans="1:14" ht="13.5" thickBot="1">
      <c r="D339" s="8">
        <f>SUM(D332:D338)</f>
        <v>98</v>
      </c>
      <c r="F339" s="8">
        <f>SUM(F332:F338)</f>
        <v>43</v>
      </c>
      <c r="G339" s="8">
        <f>SUM(G332:G338)</f>
        <v>50</v>
      </c>
      <c r="H339" s="8">
        <f>SUM(H332:H338)</f>
        <v>38</v>
      </c>
      <c r="I339" s="8">
        <f>SUM(I332:I338)</f>
        <v>44</v>
      </c>
    </row>
    <row r="340" spans="1:14" ht="13.5" thickTop="1">
      <c r="K340" s="127" t="s">
        <v>403</v>
      </c>
      <c r="L340" s="127"/>
      <c r="M340" s="127"/>
      <c r="N340" s="127"/>
    </row>
    <row r="341" spans="1:14">
      <c r="A341" s="63" t="s">
        <v>166</v>
      </c>
      <c r="D341" s="64" t="s">
        <v>165</v>
      </c>
      <c r="E341" s="64"/>
      <c r="F341" s="64" t="s">
        <v>4</v>
      </c>
      <c r="G341" s="64" t="s">
        <v>5</v>
      </c>
      <c r="H341" s="64" t="s">
        <v>6</v>
      </c>
      <c r="I341" s="64" t="s">
        <v>7</v>
      </c>
      <c r="K341" s="64" t="s">
        <v>4</v>
      </c>
      <c r="L341" s="64" t="s">
        <v>5</v>
      </c>
      <c r="M341" s="64" t="s">
        <v>6</v>
      </c>
      <c r="N341" s="64" t="s">
        <v>7</v>
      </c>
    </row>
    <row r="342" spans="1:14">
      <c r="A342" s="3" t="str">
        <f>A332</f>
        <v>Rio Secco</v>
      </c>
      <c r="D342" s="3">
        <v>18</v>
      </c>
      <c r="F342" s="3">
        <v>2</v>
      </c>
      <c r="G342" s="3">
        <v>3</v>
      </c>
      <c r="H342" s="3">
        <v>3</v>
      </c>
      <c r="I342" s="3">
        <v>7</v>
      </c>
      <c r="K342" s="3">
        <f>F342-CU134</f>
        <v>0</v>
      </c>
      <c r="L342" s="3">
        <f>G342-CV134</f>
        <v>0</v>
      </c>
      <c r="M342" s="3">
        <f>H342-CW134</f>
        <v>0</v>
      </c>
      <c r="N342" s="3">
        <f>I342-CX134</f>
        <v>0</v>
      </c>
    </row>
    <row r="343" spans="1:14">
      <c r="A343" s="3" t="str">
        <f>A333</f>
        <v>Reflection Bay</v>
      </c>
      <c r="D343" s="3">
        <v>18</v>
      </c>
      <c r="F343" s="3">
        <v>1</v>
      </c>
      <c r="G343" s="3">
        <v>4</v>
      </c>
      <c r="H343" s="3">
        <v>1</v>
      </c>
      <c r="I343" s="3">
        <v>4</v>
      </c>
      <c r="K343" s="3">
        <f>F343-CU138</f>
        <v>0</v>
      </c>
      <c r="L343" s="3">
        <f>G343-CV138</f>
        <v>0</v>
      </c>
      <c r="M343" s="3">
        <f>H343-CW138</f>
        <v>0</v>
      </c>
      <c r="N343" s="3">
        <f>I343-CX138</f>
        <v>0</v>
      </c>
    </row>
    <row r="344" spans="1:14">
      <c r="A344" s="3" t="str">
        <f>A334</f>
        <v>Paiute Golf Resort - Wolf Course</v>
      </c>
      <c r="D344" s="3">
        <v>18</v>
      </c>
      <c r="F344" s="3">
        <v>1</v>
      </c>
      <c r="G344" s="3">
        <v>4</v>
      </c>
      <c r="H344" s="3">
        <v>1</v>
      </c>
      <c r="I344" s="3">
        <v>4</v>
      </c>
      <c r="K344" s="3">
        <f>F344-CU142</f>
        <v>0</v>
      </c>
      <c r="L344" s="3">
        <f>G344-CV142</f>
        <v>0</v>
      </c>
      <c r="M344" s="3">
        <f>H344-CW142</f>
        <v>0</v>
      </c>
      <c r="N344" s="3">
        <f>I344-CX142</f>
        <v>0</v>
      </c>
    </row>
    <row r="345" spans="1:14">
      <c r="A345" s="3" t="str">
        <f>A335</f>
        <v>Paiute Golf Resort - Snow Mountain</v>
      </c>
      <c r="D345" s="3">
        <v>18</v>
      </c>
      <c r="F345" s="3">
        <v>3</v>
      </c>
      <c r="G345" s="3">
        <v>3</v>
      </c>
      <c r="H345" s="3">
        <v>5</v>
      </c>
      <c r="I345" s="3">
        <v>6</v>
      </c>
      <c r="K345" s="3">
        <f>F345-CU146</f>
        <v>0</v>
      </c>
      <c r="L345" s="3">
        <f>G345-CV146</f>
        <v>0</v>
      </c>
      <c r="M345" s="3">
        <f>H345-CW146</f>
        <v>0</v>
      </c>
      <c r="N345" s="3">
        <f>I345-CX146</f>
        <v>0</v>
      </c>
    </row>
    <row r="346" spans="1:14">
      <c r="A346" s="3" t="str">
        <f>A336</f>
        <v>Wolf Creek</v>
      </c>
      <c r="D346" s="3">
        <v>18</v>
      </c>
      <c r="F346" s="3">
        <v>1</v>
      </c>
      <c r="G346" s="3">
        <v>7</v>
      </c>
      <c r="H346" s="3">
        <v>3</v>
      </c>
      <c r="I346" s="3">
        <v>2</v>
      </c>
      <c r="K346" s="3">
        <f>F346-CU150</f>
        <v>0</v>
      </c>
      <c r="L346" s="3">
        <f>G346-CV150</f>
        <v>0</v>
      </c>
      <c r="M346" s="3">
        <f>H346-CW150</f>
        <v>0</v>
      </c>
      <c r="N346" s="3">
        <f>I346-CX150</f>
        <v>0</v>
      </c>
    </row>
    <row r="347" spans="1:14">
      <c r="A347" s="3" t="str">
        <f t="shared" ref="A347:A348" si="557">A337</f>
        <v>Coyote Springs (AM)</v>
      </c>
      <c r="D347" s="3">
        <v>18</v>
      </c>
      <c r="F347" s="3">
        <v>3</v>
      </c>
      <c r="G347" s="3">
        <v>4</v>
      </c>
      <c r="H347" s="3">
        <v>4</v>
      </c>
      <c r="I347" s="3">
        <v>1</v>
      </c>
      <c r="K347" s="3">
        <f>F347-CU154</f>
        <v>0</v>
      </c>
      <c r="L347" s="3">
        <f>G347-CV154</f>
        <v>0</v>
      </c>
      <c r="M347" s="3">
        <f>H347-CW154</f>
        <v>0</v>
      </c>
      <c r="N347" s="3">
        <f>I347-CX154</f>
        <v>0</v>
      </c>
    </row>
    <row r="348" spans="1:14">
      <c r="A348" s="3" t="str">
        <f t="shared" si="557"/>
        <v>Coyote Springs (PM)</v>
      </c>
      <c r="D348" s="3">
        <v>18</v>
      </c>
      <c r="F348" s="3">
        <v>3</v>
      </c>
      <c r="G348" s="3">
        <v>5</v>
      </c>
      <c r="H348" s="3">
        <v>5</v>
      </c>
      <c r="I348" s="3">
        <v>2</v>
      </c>
      <c r="K348" s="3">
        <f>F348-CU158</f>
        <v>0</v>
      </c>
      <c r="L348" s="3">
        <f>G348-CV158</f>
        <v>0</v>
      </c>
      <c r="M348" s="3">
        <f>H348-CW158</f>
        <v>0</v>
      </c>
      <c r="N348" s="3">
        <f>I348-CX158</f>
        <v>0</v>
      </c>
    </row>
    <row r="349" spans="1:14" ht="13.5" thickBot="1">
      <c r="D349" s="8">
        <f>SUM(D342:D348)</f>
        <v>126</v>
      </c>
      <c r="F349" s="8">
        <f>SUM(F342:F348)</f>
        <v>14</v>
      </c>
      <c r="G349" s="8">
        <f>SUM(G342:G348)</f>
        <v>30</v>
      </c>
      <c r="H349" s="8">
        <f>SUM(H342:H348)</f>
        <v>22</v>
      </c>
      <c r="I349" s="8">
        <f>SUM(I342:I348)</f>
        <v>26</v>
      </c>
    </row>
    <row r="350" spans="1:14" ht="13.5" thickTop="1"/>
  </sheetData>
  <autoFilter ref="A1:J129"/>
  <mergeCells count="7">
    <mergeCell ref="K330:N330"/>
    <mergeCell ref="K340:N340"/>
    <mergeCell ref="AU199:BD199"/>
    <mergeCell ref="J199:P199"/>
    <mergeCell ref="Q199:Z199"/>
    <mergeCell ref="AA199:AJ199"/>
    <mergeCell ref="AK199:AT199"/>
  </mergeCells>
  <phoneticPr fontId="0" type="noConversion"/>
  <conditionalFormatting sqref="F2:I127">
    <cfRule type="cellIs" dxfId="5" priority="7" stopIfTrue="1" operator="equal">
      <formula>$D2</formula>
    </cfRule>
    <cfRule type="cellIs" dxfId="4" priority="8" stopIfTrue="1" operator="lessThan">
      <formula>$D2</formula>
    </cfRule>
  </conditionalFormatting>
  <conditionalFormatting sqref="F38:I55">
    <cfRule type="cellIs" dxfId="3" priority="3" stopIfTrue="1" operator="equal">
      <formula>$D38</formula>
    </cfRule>
    <cfRule type="cellIs" dxfId="2" priority="4" stopIfTrue="1" operator="lessThan">
      <formula>$D38</formula>
    </cfRule>
  </conditionalFormatting>
  <conditionalFormatting sqref="F56:I73">
    <cfRule type="cellIs" dxfId="1" priority="1" stopIfTrue="1" operator="equal">
      <formula>$D56</formula>
    </cfRule>
    <cfRule type="cellIs" dxfId="0" priority="2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341"/>
  <sheetViews>
    <sheetView tabSelected="1" zoomScale="85" workbookViewId="0"/>
  </sheetViews>
  <sheetFormatPr defaultRowHeight="12.75"/>
  <cols>
    <col min="1" max="1" width="9.140625" style="1"/>
    <col min="2" max="2" width="12.85546875" style="1" customWidth="1"/>
    <col min="3" max="3" width="26" style="1" customWidth="1"/>
    <col min="4" max="4" width="19" style="1" bestFit="1" customWidth="1"/>
    <col min="5" max="5" width="18.42578125" style="1" customWidth="1"/>
    <col min="6" max="6" width="17.85546875" style="1" bestFit="1" customWidth="1"/>
    <col min="7" max="7" width="17.42578125" style="1" bestFit="1" customWidth="1"/>
    <col min="8" max="8" width="12.28515625" style="1" customWidth="1"/>
    <col min="9" max="9" width="22.140625" style="1" bestFit="1" customWidth="1"/>
    <col min="10" max="10" width="9.7109375" style="1" bestFit="1" customWidth="1"/>
    <col min="11" max="11" width="19.85546875" style="1" bestFit="1" customWidth="1"/>
    <col min="12" max="12" width="9.7109375" style="1" bestFit="1" customWidth="1"/>
    <col min="13" max="13" width="19.85546875" style="1" bestFit="1" customWidth="1"/>
    <col min="14" max="14" width="9.7109375" style="1" bestFit="1" customWidth="1"/>
    <col min="15" max="15" width="13.7109375" style="1" bestFit="1" customWidth="1"/>
    <col min="16" max="16" width="9.7109375" style="1" bestFit="1" customWidth="1"/>
    <col min="17" max="17" width="13.140625" style="1" bestFit="1" customWidth="1"/>
    <col min="18" max="16384" width="9.140625" style="1"/>
  </cols>
  <sheetData>
    <row r="1" spans="1:21" ht="15">
      <c r="A1" s="65" t="s">
        <v>411</v>
      </c>
      <c r="E1" s="38" t="s">
        <v>106</v>
      </c>
    </row>
    <row r="2" spans="1:21">
      <c r="A2" s="113" t="s">
        <v>413</v>
      </c>
      <c r="E2" s="91" t="s">
        <v>306</v>
      </c>
      <c r="G2" s="44"/>
    </row>
    <row r="3" spans="1:21">
      <c r="A3" s="113" t="s">
        <v>414</v>
      </c>
      <c r="E3" s="91" t="s">
        <v>306</v>
      </c>
      <c r="F3" s="39"/>
      <c r="J3" s="39"/>
    </row>
    <row r="4" spans="1:21">
      <c r="A4" s="113" t="s">
        <v>415</v>
      </c>
      <c r="E4" s="91" t="s">
        <v>306</v>
      </c>
      <c r="F4" s="39"/>
      <c r="J4" s="39"/>
    </row>
    <row r="5" spans="1:21">
      <c r="A5" s="113" t="s">
        <v>416</v>
      </c>
      <c r="E5" s="91" t="s">
        <v>421</v>
      </c>
      <c r="F5" s="4"/>
      <c r="G5" s="4"/>
      <c r="H5" s="4"/>
      <c r="I5" s="4"/>
      <c r="J5" s="37"/>
      <c r="K5" s="37"/>
      <c r="L5" s="37"/>
      <c r="M5" s="37"/>
    </row>
    <row r="6" spans="1:21">
      <c r="A6" s="113" t="s">
        <v>417</v>
      </c>
      <c r="E6" s="91" t="s">
        <v>306</v>
      </c>
      <c r="F6" s="4"/>
      <c r="G6" s="4"/>
      <c r="H6" s="4"/>
      <c r="I6" s="4"/>
      <c r="J6" s="37"/>
      <c r="K6" s="37"/>
      <c r="L6" s="37"/>
      <c r="M6" s="37"/>
    </row>
    <row r="7" spans="1:21">
      <c r="A7" s="113" t="s">
        <v>418</v>
      </c>
      <c r="B7" s="92"/>
      <c r="C7" s="92"/>
      <c r="D7" s="92"/>
      <c r="E7" s="91" t="s">
        <v>306</v>
      </c>
      <c r="F7" s="4"/>
      <c r="G7" s="4"/>
      <c r="H7" s="4"/>
      <c r="I7" s="4"/>
      <c r="J7" s="37"/>
      <c r="K7" s="37"/>
      <c r="L7" s="37"/>
      <c r="M7" s="37"/>
    </row>
    <row r="8" spans="1:21">
      <c r="A8" s="113" t="s">
        <v>419</v>
      </c>
      <c r="B8" s="92"/>
      <c r="C8" s="92"/>
      <c r="D8" s="92"/>
      <c r="E8" s="91" t="s">
        <v>420</v>
      </c>
      <c r="F8" s="4"/>
      <c r="G8" s="4"/>
      <c r="H8" s="4"/>
      <c r="I8" s="4"/>
      <c r="J8" s="37"/>
      <c r="K8" s="37"/>
      <c r="L8" s="37"/>
      <c r="M8" s="37"/>
    </row>
    <row r="9" spans="1:21">
      <c r="A9" s="113" t="s">
        <v>423</v>
      </c>
      <c r="B9" s="92"/>
      <c r="C9" s="92"/>
      <c r="D9" s="92"/>
      <c r="E9" s="119">
        <v>133</v>
      </c>
      <c r="F9" s="4"/>
      <c r="G9" s="4"/>
      <c r="H9" s="4"/>
      <c r="I9" s="4"/>
      <c r="J9" s="37"/>
      <c r="K9" s="37"/>
      <c r="L9" s="37"/>
      <c r="M9" s="37"/>
    </row>
    <row r="10" spans="1:21">
      <c r="A10" s="113" t="s">
        <v>422</v>
      </c>
      <c r="B10" s="92"/>
      <c r="C10" s="92"/>
      <c r="D10" s="92"/>
      <c r="E10" s="119">
        <v>786</v>
      </c>
      <c r="F10" s="4"/>
      <c r="G10" s="4"/>
      <c r="H10" s="4"/>
      <c r="I10" s="4"/>
      <c r="J10" s="37"/>
      <c r="K10" s="37"/>
      <c r="L10" s="37"/>
      <c r="M10" s="37"/>
    </row>
    <row r="11" spans="1:21" ht="13.5" thickBot="1">
      <c r="A11" s="46" t="s">
        <v>131</v>
      </c>
      <c r="E11" s="45">
        <f>SUM(E2:E10)</f>
        <v>919</v>
      </c>
      <c r="F11" s="4"/>
      <c r="G11" s="4"/>
      <c r="H11" s="4"/>
      <c r="I11" s="4"/>
      <c r="J11" s="37"/>
      <c r="K11" s="37"/>
      <c r="L11" s="37"/>
      <c r="M11" s="37"/>
    </row>
    <row r="12" spans="1:21" ht="13.5" thickTop="1">
      <c r="B12" s="1" t="s">
        <v>424</v>
      </c>
      <c r="E12" s="37">
        <f>E11/8</f>
        <v>114.875</v>
      </c>
      <c r="F12" s="4"/>
      <c r="G12" s="4"/>
      <c r="H12" s="4"/>
      <c r="I12" s="4"/>
      <c r="J12" s="37"/>
      <c r="K12" s="37"/>
      <c r="L12" s="37"/>
      <c r="M12" s="37"/>
    </row>
    <row r="13" spans="1:21">
      <c r="F13" s="4"/>
      <c r="G13" s="4"/>
      <c r="H13" s="4"/>
      <c r="I13" s="4"/>
      <c r="J13" s="37"/>
      <c r="K13" s="37"/>
      <c r="L13" s="37"/>
      <c r="M13" s="37"/>
    </row>
    <row r="14" spans="1:21" ht="15">
      <c r="A14" s="65" t="s">
        <v>18</v>
      </c>
    </row>
    <row r="15" spans="1:21">
      <c r="A15" s="6"/>
      <c r="B15" s="36" t="s">
        <v>412</v>
      </c>
      <c r="E15" s="36" t="s">
        <v>396</v>
      </c>
      <c r="F15" s="36" t="s">
        <v>380</v>
      </c>
      <c r="G15" s="36" t="s">
        <v>364</v>
      </c>
      <c r="H15" s="36" t="s">
        <v>352</v>
      </c>
      <c r="I15" s="36" t="s">
        <v>334</v>
      </c>
      <c r="J15" s="36" t="s">
        <v>319</v>
      </c>
      <c r="K15" s="36" t="s">
        <v>307</v>
      </c>
      <c r="L15" s="36" t="s">
        <v>290</v>
      </c>
      <c r="M15" s="36" t="s">
        <v>277</v>
      </c>
      <c r="N15" s="36" t="s">
        <v>249</v>
      </c>
      <c r="O15" s="36" t="s">
        <v>231</v>
      </c>
      <c r="P15" s="36" t="s">
        <v>207</v>
      </c>
      <c r="Q15" s="36" t="s">
        <v>176</v>
      </c>
      <c r="R15" s="36" t="s">
        <v>145</v>
      </c>
      <c r="S15" s="36" t="s">
        <v>103</v>
      </c>
      <c r="T15" s="36" t="s">
        <v>38</v>
      </c>
      <c r="U15" s="36" t="s">
        <v>39</v>
      </c>
    </row>
    <row r="16" spans="1:21">
      <c r="A16" s="22" t="s">
        <v>5</v>
      </c>
      <c r="B16" s="62">
        <f>STATS!R128</f>
        <v>5</v>
      </c>
      <c r="C16" s="120" t="s">
        <v>441</v>
      </c>
      <c r="D16" s="92"/>
      <c r="E16" s="68">
        <v>6</v>
      </c>
      <c r="F16" s="68">
        <v>5</v>
      </c>
      <c r="G16" s="68">
        <v>4</v>
      </c>
      <c r="H16" s="68">
        <v>5</v>
      </c>
      <c r="I16" s="68">
        <v>6</v>
      </c>
      <c r="J16" s="68">
        <v>4</v>
      </c>
      <c r="K16" s="68">
        <v>2</v>
      </c>
      <c r="L16" s="68">
        <v>4</v>
      </c>
      <c r="M16" s="68">
        <v>2</v>
      </c>
      <c r="N16" s="68">
        <v>5</v>
      </c>
      <c r="O16" s="68">
        <v>4</v>
      </c>
      <c r="P16" s="68">
        <v>3</v>
      </c>
      <c r="Q16" s="41">
        <v>6</v>
      </c>
      <c r="R16" s="5">
        <v>3</v>
      </c>
      <c r="S16" s="5">
        <v>5</v>
      </c>
      <c r="T16" s="62">
        <v>4</v>
      </c>
      <c r="U16" s="41">
        <v>4</v>
      </c>
    </row>
    <row r="17" spans="1:21">
      <c r="A17" s="22" t="s">
        <v>7</v>
      </c>
      <c r="B17" s="105">
        <f>STATS!T128</f>
        <v>3</v>
      </c>
      <c r="C17" s="120" t="s">
        <v>444</v>
      </c>
      <c r="D17" s="92"/>
      <c r="E17" s="62">
        <v>6</v>
      </c>
      <c r="F17" s="62">
        <v>8</v>
      </c>
      <c r="G17" s="62">
        <v>7</v>
      </c>
      <c r="H17" s="68">
        <v>4</v>
      </c>
      <c r="I17" s="62">
        <v>7</v>
      </c>
      <c r="J17" s="62">
        <v>4</v>
      </c>
      <c r="K17" s="62">
        <v>9</v>
      </c>
      <c r="L17" s="62">
        <v>4</v>
      </c>
      <c r="M17" s="62">
        <v>4</v>
      </c>
      <c r="N17" s="68">
        <v>4</v>
      </c>
      <c r="O17" s="68">
        <v>2</v>
      </c>
      <c r="P17" s="68">
        <v>4</v>
      </c>
      <c r="Q17" s="5">
        <v>2</v>
      </c>
      <c r="R17" s="41">
        <v>4</v>
      </c>
      <c r="S17" s="5">
        <v>1</v>
      </c>
      <c r="T17" s="14">
        <v>1</v>
      </c>
      <c r="U17" s="5">
        <v>2</v>
      </c>
    </row>
    <row r="18" spans="1:21">
      <c r="A18" s="87" t="s">
        <v>4</v>
      </c>
      <c r="B18" s="105">
        <f>STATS!Q128</f>
        <v>3</v>
      </c>
      <c r="C18" s="120" t="s">
        <v>442</v>
      </c>
      <c r="D18" s="92"/>
      <c r="E18" s="105">
        <v>4</v>
      </c>
      <c r="F18" s="105">
        <v>4</v>
      </c>
      <c r="G18" s="105">
        <v>2</v>
      </c>
      <c r="H18" s="62">
        <v>7</v>
      </c>
      <c r="I18" s="68">
        <v>1</v>
      </c>
      <c r="J18" s="68">
        <v>2</v>
      </c>
      <c r="K18" s="68">
        <v>1</v>
      </c>
      <c r="L18" s="68">
        <v>0</v>
      </c>
      <c r="M18" s="68">
        <v>2</v>
      </c>
      <c r="N18" s="68">
        <v>3</v>
      </c>
      <c r="O18" s="68">
        <v>3</v>
      </c>
      <c r="P18" s="68">
        <v>2</v>
      </c>
      <c r="Q18" s="5">
        <v>1</v>
      </c>
      <c r="R18" s="41">
        <v>4</v>
      </c>
      <c r="S18" s="5">
        <v>3</v>
      </c>
      <c r="T18" s="14">
        <v>0</v>
      </c>
      <c r="U18" s="5">
        <v>0</v>
      </c>
    </row>
    <row r="19" spans="1:21">
      <c r="A19" s="22" t="s">
        <v>6</v>
      </c>
      <c r="B19" s="68">
        <f>STATS!S128</f>
        <v>3</v>
      </c>
      <c r="C19" s="120" t="s">
        <v>443</v>
      </c>
      <c r="D19" s="92"/>
      <c r="E19" s="68">
        <v>3</v>
      </c>
      <c r="F19" s="68">
        <v>5</v>
      </c>
      <c r="G19" s="68">
        <v>4</v>
      </c>
      <c r="H19" s="68">
        <v>3</v>
      </c>
      <c r="I19" s="68">
        <v>4</v>
      </c>
      <c r="J19" s="68">
        <v>3</v>
      </c>
      <c r="K19" s="68">
        <v>4</v>
      </c>
      <c r="L19" s="68">
        <v>4</v>
      </c>
      <c r="M19" s="68" t="s">
        <v>291</v>
      </c>
      <c r="N19" s="62">
        <v>7</v>
      </c>
      <c r="O19" s="62">
        <v>8</v>
      </c>
      <c r="P19" s="62">
        <v>6</v>
      </c>
      <c r="Q19" s="5">
        <v>4</v>
      </c>
      <c r="R19" s="5">
        <v>3</v>
      </c>
      <c r="S19" s="41">
        <v>8</v>
      </c>
      <c r="T19" s="14">
        <v>4</v>
      </c>
      <c r="U19" s="5">
        <v>2</v>
      </c>
    </row>
    <row r="20" spans="1:21">
      <c r="A20" s="9"/>
      <c r="C20" s="116"/>
      <c r="D20" s="116"/>
      <c r="F20" s="4"/>
      <c r="G20" s="4"/>
      <c r="H20" s="4"/>
      <c r="I20" s="4"/>
      <c r="J20" s="37"/>
      <c r="K20" s="37"/>
      <c r="L20" s="37"/>
      <c r="M20" s="37"/>
    </row>
    <row r="21" spans="1:21">
      <c r="F21" s="4"/>
      <c r="G21" s="4"/>
      <c r="H21" s="4"/>
      <c r="I21" s="4"/>
      <c r="J21" s="37"/>
      <c r="K21" s="37"/>
      <c r="L21" s="37"/>
      <c r="M21" s="37"/>
    </row>
    <row r="22" spans="1:21" ht="15">
      <c r="A22" s="66" t="s">
        <v>237</v>
      </c>
      <c r="B22" s="20"/>
    </row>
    <row r="23" spans="1:21">
      <c r="A23" s="6"/>
      <c r="B23" s="36" t="s">
        <v>412</v>
      </c>
      <c r="C23" s="36" t="s">
        <v>396</v>
      </c>
      <c r="D23" s="36" t="s">
        <v>380</v>
      </c>
      <c r="E23" s="36" t="s">
        <v>364</v>
      </c>
      <c r="F23" s="36" t="s">
        <v>352</v>
      </c>
      <c r="G23" s="36" t="s">
        <v>334</v>
      </c>
      <c r="H23" s="36" t="s">
        <v>319</v>
      </c>
      <c r="I23" s="36" t="s">
        <v>307</v>
      </c>
      <c r="J23" s="36" t="s">
        <v>290</v>
      </c>
      <c r="K23" s="36" t="s">
        <v>277</v>
      </c>
      <c r="L23" s="36" t="s">
        <v>249</v>
      </c>
      <c r="M23" s="36" t="s">
        <v>231</v>
      </c>
      <c r="N23" s="36" t="s">
        <v>207</v>
      </c>
      <c r="O23" s="36" t="s">
        <v>176</v>
      </c>
      <c r="P23" s="36" t="s">
        <v>145</v>
      </c>
      <c r="Q23" s="36" t="s">
        <v>103</v>
      </c>
      <c r="R23" s="36" t="s">
        <v>38</v>
      </c>
    </row>
    <row r="24" spans="1:21">
      <c r="A24" s="1" t="s">
        <v>6</v>
      </c>
      <c r="B24" s="20">
        <f>STATS!H164</f>
        <v>93.571428571428569</v>
      </c>
      <c r="C24" s="20">
        <v>93</v>
      </c>
      <c r="D24" s="20">
        <v>90.625</v>
      </c>
      <c r="E24" s="20">
        <v>92.125</v>
      </c>
      <c r="F24" s="20">
        <v>87.75</v>
      </c>
      <c r="G24" s="20">
        <v>92.75</v>
      </c>
      <c r="H24" s="20">
        <v>90.375</v>
      </c>
      <c r="I24" s="20">
        <v>88.5</v>
      </c>
      <c r="J24" s="20">
        <v>89.125</v>
      </c>
      <c r="K24" s="20" t="s">
        <v>291</v>
      </c>
      <c r="L24" s="20">
        <v>87.375</v>
      </c>
      <c r="M24" s="20">
        <v>85.166666666666671</v>
      </c>
      <c r="N24" s="20">
        <v>86.857142857142861</v>
      </c>
      <c r="O24" s="20">
        <v>88.444444444444443</v>
      </c>
      <c r="P24" s="20">
        <v>85.222222222222229</v>
      </c>
      <c r="Q24" s="20">
        <v>86.111111111111114</v>
      </c>
      <c r="R24" s="18">
        <v>90</v>
      </c>
    </row>
    <row r="25" spans="1:21">
      <c r="A25" s="1" t="s">
        <v>5</v>
      </c>
      <c r="B25" s="20">
        <f>STATS!G164</f>
        <v>93.714285714285708</v>
      </c>
      <c r="C25" s="20">
        <v>95.5</v>
      </c>
      <c r="D25" s="20">
        <v>92</v>
      </c>
      <c r="E25" s="20">
        <v>94.25</v>
      </c>
      <c r="F25" s="20">
        <v>88.75</v>
      </c>
      <c r="G25" s="20">
        <v>90.875</v>
      </c>
      <c r="H25" s="20">
        <v>91.25</v>
      </c>
      <c r="I25" s="20">
        <v>93.75</v>
      </c>
      <c r="J25" s="20">
        <v>92.75</v>
      </c>
      <c r="K25" s="20">
        <v>98.625</v>
      </c>
      <c r="L25" s="20">
        <v>94</v>
      </c>
      <c r="M25" s="20">
        <v>92.666666666666671</v>
      </c>
      <c r="N25" s="20">
        <v>91.714285714285708</v>
      </c>
      <c r="O25" s="20">
        <v>91.666666666666671</v>
      </c>
      <c r="P25" s="20">
        <v>89.888888888888886</v>
      </c>
      <c r="Q25" s="20">
        <v>92.888888888888886</v>
      </c>
      <c r="R25" s="18">
        <v>93.571428571428569</v>
      </c>
    </row>
    <row r="26" spans="1:21">
      <c r="A26" s="1" t="s">
        <v>7</v>
      </c>
      <c r="B26" s="20">
        <f>STATS!I164</f>
        <v>95.714285714285708</v>
      </c>
      <c r="C26" s="20">
        <v>88.75</v>
      </c>
      <c r="D26" s="20">
        <v>88.625</v>
      </c>
      <c r="E26" s="20">
        <v>88.125</v>
      </c>
      <c r="F26" s="20">
        <v>89.875</v>
      </c>
      <c r="G26" s="20">
        <v>88.25</v>
      </c>
      <c r="H26" s="20">
        <v>87.375</v>
      </c>
      <c r="I26" s="20">
        <v>86</v>
      </c>
      <c r="J26" s="20">
        <v>91.25</v>
      </c>
      <c r="K26" s="20">
        <v>91.25</v>
      </c>
      <c r="L26" s="20">
        <v>89.125</v>
      </c>
      <c r="M26" s="20">
        <v>90.833333333333329</v>
      </c>
      <c r="N26" s="20">
        <v>90.714285714285708</v>
      </c>
      <c r="O26" s="20">
        <v>92.555555555555557</v>
      </c>
      <c r="P26" s="20">
        <v>89.777777777777771</v>
      </c>
      <c r="Q26" s="20">
        <v>92.888888888888886</v>
      </c>
      <c r="R26" s="18">
        <v>93.428571428571431</v>
      </c>
    </row>
    <row r="27" spans="1:21">
      <c r="A27" s="1" t="s">
        <v>4</v>
      </c>
      <c r="B27" s="20">
        <f>STATS!F164</f>
        <v>100.71428571428571</v>
      </c>
      <c r="C27" s="20">
        <v>100.75</v>
      </c>
      <c r="D27" s="20">
        <v>96.75</v>
      </c>
      <c r="E27" s="20">
        <v>98.875</v>
      </c>
      <c r="F27" s="20">
        <v>91.75</v>
      </c>
      <c r="G27" s="20">
        <v>95.875</v>
      </c>
      <c r="H27" s="20">
        <v>92.875</v>
      </c>
      <c r="I27" s="20">
        <v>94.125</v>
      </c>
      <c r="J27" s="20">
        <v>93.25</v>
      </c>
      <c r="K27" s="20">
        <v>100.375</v>
      </c>
      <c r="L27" s="20">
        <v>92.125</v>
      </c>
      <c r="M27" s="20">
        <v>92.333333333333329</v>
      </c>
      <c r="N27" s="20">
        <v>102.57142857142857</v>
      </c>
      <c r="O27" s="20">
        <v>100.77777777777777</v>
      </c>
      <c r="P27" s="20">
        <v>101.22222222222223</v>
      </c>
      <c r="Q27" s="20">
        <v>105.22222222222223</v>
      </c>
      <c r="R27" s="18">
        <v>106.57142857142857</v>
      </c>
    </row>
    <row r="28" spans="1:21">
      <c r="B28" s="20"/>
      <c r="C28" s="20"/>
      <c r="D28" s="20"/>
      <c r="E28" s="18"/>
    </row>
    <row r="29" spans="1:21">
      <c r="B29" s="20"/>
      <c r="C29" s="20"/>
      <c r="D29" s="20"/>
      <c r="E29" s="18"/>
    </row>
    <row r="30" spans="1:21" ht="15">
      <c r="A30" s="66" t="s">
        <v>238</v>
      </c>
    </row>
    <row r="31" spans="1:21">
      <c r="A31" s="6"/>
      <c r="B31" s="36" t="s">
        <v>412</v>
      </c>
      <c r="C31" s="36" t="s">
        <v>396</v>
      </c>
      <c r="D31" s="36" t="s">
        <v>380</v>
      </c>
      <c r="E31" s="36" t="s">
        <v>364</v>
      </c>
      <c r="F31" s="36" t="s">
        <v>352</v>
      </c>
      <c r="G31" s="36" t="s">
        <v>334</v>
      </c>
      <c r="H31" s="36" t="s">
        <v>319</v>
      </c>
      <c r="I31" s="36" t="s">
        <v>307</v>
      </c>
      <c r="J31" s="36" t="s">
        <v>290</v>
      </c>
      <c r="K31" s="36" t="s">
        <v>277</v>
      </c>
      <c r="L31" s="36" t="s">
        <v>249</v>
      </c>
      <c r="M31" s="36" t="s">
        <v>231</v>
      </c>
      <c r="N31" s="36" t="s">
        <v>207</v>
      </c>
      <c r="O31" s="36" t="s">
        <v>176</v>
      </c>
      <c r="P31" s="36" t="s">
        <v>145</v>
      </c>
      <c r="Q31" s="36" t="s">
        <v>103</v>
      </c>
      <c r="R31" s="36" t="s">
        <v>38</v>
      </c>
    </row>
    <row r="32" spans="1:21">
      <c r="A32" s="1" t="s">
        <v>6</v>
      </c>
      <c r="B32" s="20">
        <f>STATS!H162</f>
        <v>45.285714285714285</v>
      </c>
      <c r="C32" s="20">
        <v>48.125</v>
      </c>
      <c r="D32" s="20">
        <v>45.5</v>
      </c>
      <c r="E32" s="20">
        <v>47.125</v>
      </c>
      <c r="F32" s="20">
        <v>42.875</v>
      </c>
      <c r="G32" s="20">
        <v>46</v>
      </c>
      <c r="H32" s="20">
        <v>45.25</v>
      </c>
      <c r="I32" s="20">
        <v>43.625</v>
      </c>
      <c r="J32" s="20">
        <v>44.25</v>
      </c>
      <c r="K32" s="20" t="s">
        <v>291</v>
      </c>
      <c r="L32" s="20">
        <v>43.625</v>
      </c>
      <c r="M32" s="20">
        <v>42.375</v>
      </c>
      <c r="N32" s="20">
        <v>41</v>
      </c>
      <c r="O32" s="20">
        <v>43.222222222222221</v>
      </c>
      <c r="P32" s="20">
        <v>42.666666666666664</v>
      </c>
      <c r="Q32" s="77">
        <v>43.777777777777779</v>
      </c>
      <c r="R32" s="18">
        <v>43.571428571428569</v>
      </c>
    </row>
    <row r="33" spans="1:18">
      <c r="A33" s="1" t="s">
        <v>7</v>
      </c>
      <c r="B33" s="20">
        <f>STATS!I162</f>
        <v>45.714285714285715</v>
      </c>
      <c r="C33" s="20">
        <v>45.125</v>
      </c>
      <c r="D33" s="20">
        <v>42.25</v>
      </c>
      <c r="E33" s="20">
        <v>44.5</v>
      </c>
      <c r="F33" s="20">
        <v>44</v>
      </c>
      <c r="G33" s="20">
        <v>45</v>
      </c>
      <c r="H33" s="20">
        <v>43.625</v>
      </c>
      <c r="I33" s="20">
        <v>42.625</v>
      </c>
      <c r="J33" s="20">
        <v>45.5</v>
      </c>
      <c r="K33" s="20">
        <v>47</v>
      </c>
      <c r="L33" s="20">
        <v>45.125</v>
      </c>
      <c r="M33" s="20">
        <v>44.875</v>
      </c>
      <c r="N33" s="20">
        <v>43.75</v>
      </c>
      <c r="O33" s="20">
        <v>46.111111111111114</v>
      </c>
      <c r="P33" s="20">
        <v>44.222222222222221</v>
      </c>
      <c r="Q33" s="77">
        <v>46.333333333333336</v>
      </c>
      <c r="R33" s="18">
        <v>46.428571428571431</v>
      </c>
    </row>
    <row r="34" spans="1:18">
      <c r="A34" s="1" t="s">
        <v>5</v>
      </c>
      <c r="B34" s="20">
        <f>STATS!G162</f>
        <v>46.571428571428569</v>
      </c>
      <c r="C34" s="20">
        <v>47.5</v>
      </c>
      <c r="D34" s="20">
        <v>46</v>
      </c>
      <c r="E34" s="20">
        <v>49</v>
      </c>
      <c r="F34" s="20">
        <v>43.5</v>
      </c>
      <c r="G34" s="20">
        <v>45.625</v>
      </c>
      <c r="H34" s="20">
        <v>45.375</v>
      </c>
      <c r="I34" s="20">
        <v>46.5</v>
      </c>
      <c r="J34" s="20">
        <v>45.5</v>
      </c>
      <c r="K34" s="20">
        <v>49.375</v>
      </c>
      <c r="L34" s="20">
        <v>47.125</v>
      </c>
      <c r="M34" s="20">
        <v>45.5</v>
      </c>
      <c r="N34" s="20">
        <v>46.5</v>
      </c>
      <c r="O34" s="20">
        <v>48</v>
      </c>
      <c r="P34" s="20">
        <v>44.777777777777779</v>
      </c>
      <c r="Q34" s="77">
        <v>45.666666666666664</v>
      </c>
      <c r="R34" s="18">
        <v>45.571428571428569</v>
      </c>
    </row>
    <row r="35" spans="1:18">
      <c r="A35" s="1" t="s">
        <v>4</v>
      </c>
      <c r="B35" s="20">
        <f>STATS!F162</f>
        <v>51.571428571428569</v>
      </c>
      <c r="C35" s="20">
        <v>49.75</v>
      </c>
      <c r="D35" s="20">
        <v>47.625</v>
      </c>
      <c r="E35" s="20">
        <v>49.5</v>
      </c>
      <c r="F35" s="20">
        <v>47.125</v>
      </c>
      <c r="G35" s="20">
        <v>46.875</v>
      </c>
      <c r="H35" s="20">
        <v>44.25</v>
      </c>
      <c r="I35" s="20">
        <v>47.125</v>
      </c>
      <c r="J35" s="20">
        <v>46.375</v>
      </c>
      <c r="K35" s="20">
        <v>50</v>
      </c>
      <c r="L35" s="20">
        <v>46.25</v>
      </c>
      <c r="M35" s="20">
        <v>46.5</v>
      </c>
      <c r="N35" s="20">
        <v>51.625</v>
      </c>
      <c r="O35" s="20">
        <v>50.444444444444443</v>
      </c>
      <c r="P35" s="20">
        <v>49.444444444444443</v>
      </c>
      <c r="Q35" s="77">
        <v>53.777777777777779</v>
      </c>
      <c r="R35" s="18">
        <v>52</v>
      </c>
    </row>
    <row r="36" spans="1:18">
      <c r="F36" s="4"/>
      <c r="G36" s="4"/>
      <c r="H36" s="4"/>
      <c r="I36" s="4"/>
      <c r="J36" s="37"/>
      <c r="K36" s="37"/>
      <c r="L36" s="37"/>
      <c r="M36" s="37"/>
    </row>
    <row r="37" spans="1:18">
      <c r="F37" s="4"/>
      <c r="G37" s="4"/>
      <c r="H37" s="4"/>
      <c r="I37" s="4"/>
      <c r="J37" s="37"/>
      <c r="K37" s="37"/>
      <c r="L37" s="37"/>
      <c r="M37" s="37"/>
    </row>
    <row r="38" spans="1:18" ht="15">
      <c r="A38" s="66" t="s">
        <v>239</v>
      </c>
      <c r="B38" s="20"/>
    </row>
    <row r="39" spans="1:18">
      <c r="A39" s="6"/>
      <c r="B39" s="36" t="s">
        <v>412</v>
      </c>
      <c r="C39" s="36" t="s">
        <v>396</v>
      </c>
      <c r="D39" s="36" t="s">
        <v>380</v>
      </c>
      <c r="E39" s="36" t="s">
        <v>364</v>
      </c>
      <c r="F39" s="36" t="s">
        <v>352</v>
      </c>
      <c r="G39" s="36" t="s">
        <v>334</v>
      </c>
      <c r="H39" s="36" t="s">
        <v>319</v>
      </c>
      <c r="I39" s="36" t="s">
        <v>307</v>
      </c>
      <c r="J39" s="36" t="s">
        <v>290</v>
      </c>
      <c r="K39" s="36" t="s">
        <v>277</v>
      </c>
      <c r="L39" s="36" t="s">
        <v>249</v>
      </c>
      <c r="M39" s="36" t="s">
        <v>231</v>
      </c>
      <c r="N39" s="36" t="s">
        <v>207</v>
      </c>
      <c r="O39" s="36" t="s">
        <v>176</v>
      </c>
      <c r="P39" s="36" t="s">
        <v>145</v>
      </c>
      <c r="Q39" s="36" t="s">
        <v>103</v>
      </c>
      <c r="R39" s="36" t="s">
        <v>38</v>
      </c>
    </row>
    <row r="40" spans="1:18">
      <c r="A40" s="1" t="s">
        <v>5</v>
      </c>
      <c r="B40" s="20">
        <f>STATS!G163</f>
        <v>47.142857142857146</v>
      </c>
      <c r="C40" s="20">
        <v>48</v>
      </c>
      <c r="D40" s="20">
        <v>46</v>
      </c>
      <c r="E40" s="20">
        <v>45.25</v>
      </c>
      <c r="F40" s="20">
        <v>45.25</v>
      </c>
      <c r="G40" s="20">
        <v>45.25</v>
      </c>
      <c r="H40" s="20">
        <v>45.875</v>
      </c>
      <c r="I40" s="20">
        <v>47.25</v>
      </c>
      <c r="J40" s="20">
        <v>47.25</v>
      </c>
      <c r="K40" s="20">
        <v>49.25</v>
      </c>
      <c r="L40" s="20">
        <v>46.875</v>
      </c>
      <c r="M40" s="20">
        <v>47</v>
      </c>
      <c r="N40" s="20">
        <v>45.142857142857146</v>
      </c>
      <c r="O40" s="20">
        <v>43.666666666666664</v>
      </c>
      <c r="P40" s="20">
        <v>45.111111111111114</v>
      </c>
      <c r="Q40" s="20">
        <v>47.222222222222221</v>
      </c>
      <c r="R40" s="18">
        <v>48</v>
      </c>
    </row>
    <row r="41" spans="1:18">
      <c r="A41" s="1" t="s">
        <v>6</v>
      </c>
      <c r="B41" s="20">
        <f>STATS!H163</f>
        <v>48.285714285714285</v>
      </c>
      <c r="C41" s="20">
        <v>44.875</v>
      </c>
      <c r="D41" s="20">
        <v>45.125</v>
      </c>
      <c r="E41" s="20">
        <v>45</v>
      </c>
      <c r="F41" s="20">
        <v>44.875</v>
      </c>
      <c r="G41" s="20">
        <v>46.75</v>
      </c>
      <c r="H41" s="20">
        <v>45.125</v>
      </c>
      <c r="I41" s="20">
        <v>44.875</v>
      </c>
      <c r="J41" s="20">
        <v>44.875</v>
      </c>
      <c r="K41" s="20" t="s">
        <v>291</v>
      </c>
      <c r="L41" s="20">
        <v>43.75</v>
      </c>
      <c r="M41" s="20">
        <v>42.666666666666664</v>
      </c>
      <c r="N41" s="20">
        <v>46</v>
      </c>
      <c r="O41" s="20">
        <v>45.222222222222221</v>
      </c>
      <c r="P41" s="20">
        <v>42.555555555555557</v>
      </c>
      <c r="Q41" s="20">
        <v>42.333333333333336</v>
      </c>
      <c r="R41" s="18">
        <v>46.428571428571431</v>
      </c>
    </row>
    <row r="42" spans="1:18">
      <c r="A42" s="1" t="s">
        <v>4</v>
      </c>
      <c r="B42" s="20">
        <f>STATS!F163</f>
        <v>49.142857142857146</v>
      </c>
      <c r="C42" s="20">
        <v>51</v>
      </c>
      <c r="D42" s="20">
        <v>49.125</v>
      </c>
      <c r="E42" s="20">
        <v>49.375</v>
      </c>
      <c r="F42" s="20">
        <v>44.625</v>
      </c>
      <c r="G42" s="20">
        <v>49</v>
      </c>
      <c r="H42" s="20">
        <v>48.625</v>
      </c>
      <c r="I42" s="20">
        <v>47</v>
      </c>
      <c r="J42" s="20">
        <v>46.875</v>
      </c>
      <c r="K42" s="20">
        <v>50.375</v>
      </c>
      <c r="L42" s="20">
        <v>45.875</v>
      </c>
      <c r="M42" s="20">
        <v>45.333333333333336</v>
      </c>
      <c r="N42" s="20">
        <v>50.857142857142854</v>
      </c>
      <c r="O42" s="20">
        <v>50.333333333333336</v>
      </c>
      <c r="P42" s="20">
        <v>51.777777777777779</v>
      </c>
      <c r="Q42" s="20">
        <v>51.444444444444443</v>
      </c>
      <c r="R42" s="18">
        <v>54.571428571428569</v>
      </c>
    </row>
    <row r="43" spans="1:18">
      <c r="A43" s="1" t="s">
        <v>7</v>
      </c>
      <c r="B43" s="20">
        <f>STATS!I163</f>
        <v>50</v>
      </c>
      <c r="C43" s="20">
        <v>43.625</v>
      </c>
      <c r="D43" s="20">
        <v>46.375</v>
      </c>
      <c r="E43" s="20">
        <v>43.625</v>
      </c>
      <c r="F43" s="20">
        <v>45.875</v>
      </c>
      <c r="G43" s="20">
        <v>43.25</v>
      </c>
      <c r="H43" s="20">
        <v>43.75</v>
      </c>
      <c r="I43" s="20">
        <v>43.375</v>
      </c>
      <c r="J43" s="20">
        <v>45.75</v>
      </c>
      <c r="K43" s="20">
        <v>44.25</v>
      </c>
      <c r="L43" s="20">
        <v>44</v>
      </c>
      <c r="M43" s="20">
        <v>45.333333333333336</v>
      </c>
      <c r="N43" s="20">
        <v>47.285714285714285</v>
      </c>
      <c r="O43" s="20">
        <v>46.444444444444443</v>
      </c>
      <c r="P43" s="20">
        <v>45.555555555555557</v>
      </c>
      <c r="Q43" s="20">
        <v>46.555555555555557</v>
      </c>
      <c r="R43" s="18">
        <v>47</v>
      </c>
    </row>
    <row r="44" spans="1:18">
      <c r="F44" s="4"/>
      <c r="G44" s="4"/>
      <c r="H44" s="4"/>
      <c r="I44" s="4"/>
      <c r="J44" s="37"/>
      <c r="K44" s="37"/>
      <c r="L44" s="37"/>
      <c r="M44" s="37"/>
    </row>
    <row r="45" spans="1:18">
      <c r="F45" s="4"/>
      <c r="G45" s="4"/>
      <c r="H45" s="4"/>
      <c r="I45" s="4"/>
      <c r="J45" s="37"/>
      <c r="K45" s="37"/>
      <c r="L45" s="37"/>
      <c r="M45" s="37"/>
    </row>
    <row r="46" spans="1:18" ht="15">
      <c r="A46" s="66" t="s">
        <v>327</v>
      </c>
    </row>
    <row r="47" spans="1:18">
      <c r="A47" s="6"/>
      <c r="B47" s="36" t="s">
        <v>412</v>
      </c>
      <c r="C47" s="36" t="s">
        <v>396</v>
      </c>
      <c r="D47" s="36" t="s">
        <v>380</v>
      </c>
      <c r="E47" s="36" t="s">
        <v>364</v>
      </c>
      <c r="F47" s="36" t="s">
        <v>352</v>
      </c>
      <c r="G47" s="36" t="s">
        <v>334</v>
      </c>
      <c r="H47" s="36" t="s">
        <v>319</v>
      </c>
      <c r="I47" s="36" t="s">
        <v>307</v>
      </c>
      <c r="J47" s="36" t="s">
        <v>290</v>
      </c>
      <c r="K47" s="36" t="s">
        <v>277</v>
      </c>
      <c r="L47" s="36" t="s">
        <v>249</v>
      </c>
      <c r="M47" s="36" t="s">
        <v>231</v>
      </c>
      <c r="N47" s="36" t="s">
        <v>207</v>
      </c>
      <c r="O47" s="36"/>
      <c r="P47" s="36"/>
      <c r="Q47" s="36"/>
      <c r="R47" s="36"/>
    </row>
    <row r="48" spans="1:18">
      <c r="A48" s="1" t="s">
        <v>5</v>
      </c>
      <c r="B48" s="124">
        <f>AVERAGE(STATS!G134,STATS!G138,STATS!G142,STATS!G150,STATS!G154)</f>
        <v>95.2</v>
      </c>
      <c r="C48" s="20">
        <v>93.6</v>
      </c>
      <c r="D48" s="20">
        <v>91.4</v>
      </c>
      <c r="E48" s="20">
        <v>95.6</v>
      </c>
      <c r="F48" s="20">
        <v>88.6</v>
      </c>
      <c r="G48" s="20">
        <v>91.4</v>
      </c>
      <c r="H48" s="20">
        <v>89.6</v>
      </c>
      <c r="I48" s="20">
        <v>91</v>
      </c>
      <c r="J48" s="20">
        <v>90.2</v>
      </c>
      <c r="K48" s="20">
        <v>98.4</v>
      </c>
      <c r="L48" s="20">
        <v>93.6</v>
      </c>
      <c r="M48" s="20">
        <v>93</v>
      </c>
      <c r="N48" s="20">
        <v>93.4</v>
      </c>
      <c r="O48" s="20"/>
      <c r="P48" s="20"/>
      <c r="Q48" s="77"/>
      <c r="R48" s="18"/>
    </row>
    <row r="49" spans="1:37">
      <c r="A49" s="1" t="s">
        <v>6</v>
      </c>
      <c r="B49" s="124">
        <f>AVERAGE(STATS!H134,STATS!H138,STATS!H142,STATS!H150,STATS!H154)</f>
        <v>95.4</v>
      </c>
      <c r="C49" s="20">
        <v>94.6</v>
      </c>
      <c r="D49" s="20">
        <v>90.2</v>
      </c>
      <c r="E49" s="20">
        <v>90</v>
      </c>
      <c r="F49" s="20">
        <v>86.8</v>
      </c>
      <c r="G49" s="20">
        <v>93</v>
      </c>
      <c r="H49" s="20">
        <v>88.4</v>
      </c>
      <c r="I49" s="20">
        <v>89</v>
      </c>
      <c r="J49" s="20">
        <v>88.8</v>
      </c>
      <c r="K49" s="20" t="s">
        <v>291</v>
      </c>
      <c r="L49" s="20">
        <v>86.6</v>
      </c>
      <c r="M49" s="20">
        <v>84.75</v>
      </c>
      <c r="N49" s="20">
        <v>88.6</v>
      </c>
      <c r="O49" s="20"/>
      <c r="P49" s="20"/>
      <c r="Q49" s="77"/>
      <c r="R49" s="18"/>
    </row>
    <row r="50" spans="1:37">
      <c r="A50" s="1" t="s">
        <v>7</v>
      </c>
      <c r="B50" s="124">
        <f>AVERAGE(STATS!I134,STATS!I138,STATS!I142,STATS!I150,STATS!I154)</f>
        <v>97.6</v>
      </c>
      <c r="C50" s="20">
        <v>85.2</v>
      </c>
      <c r="D50" s="20">
        <v>88.4</v>
      </c>
      <c r="E50" s="20">
        <v>90.4</v>
      </c>
      <c r="F50" s="20">
        <v>91.2</v>
      </c>
      <c r="G50" s="20">
        <v>87.2</v>
      </c>
      <c r="H50" s="20">
        <v>86</v>
      </c>
      <c r="I50" s="20">
        <v>85</v>
      </c>
      <c r="J50" s="20">
        <v>91.4</v>
      </c>
      <c r="K50" s="20">
        <v>89.4</v>
      </c>
      <c r="L50" s="20">
        <v>89.8</v>
      </c>
      <c r="M50" s="20">
        <v>89.25</v>
      </c>
      <c r="N50" s="20">
        <v>91.8</v>
      </c>
      <c r="O50" s="20"/>
      <c r="P50" s="20"/>
      <c r="Q50" s="77"/>
      <c r="R50" s="18"/>
    </row>
    <row r="51" spans="1:37">
      <c r="A51" s="1" t="s">
        <v>4</v>
      </c>
      <c r="B51" s="124">
        <f>AVERAGE(STATS!F134,STATS!F138,STATS!F142,STATS!F150,STATS!F154)</f>
        <v>101.6</v>
      </c>
      <c r="C51" s="20">
        <v>99.8</v>
      </c>
      <c r="D51" s="20">
        <v>96.2</v>
      </c>
      <c r="E51" s="20">
        <v>97.6</v>
      </c>
      <c r="F51" s="20">
        <v>91.8</v>
      </c>
      <c r="G51" s="20">
        <v>96.8</v>
      </c>
      <c r="H51" s="20">
        <v>94.4</v>
      </c>
      <c r="I51" s="20">
        <v>94.8</v>
      </c>
      <c r="J51" s="20">
        <v>91.6</v>
      </c>
      <c r="K51" s="20">
        <v>97.8</v>
      </c>
      <c r="L51" s="20">
        <v>92.6</v>
      </c>
      <c r="M51" s="20">
        <v>91.25</v>
      </c>
      <c r="N51" s="20">
        <v>102</v>
      </c>
      <c r="O51" s="20"/>
      <c r="P51" s="20"/>
      <c r="Q51" s="77"/>
      <c r="R51" s="18"/>
    </row>
    <row r="52" spans="1:37">
      <c r="F52" s="4"/>
      <c r="G52" s="4"/>
      <c r="H52" s="4"/>
      <c r="I52" s="4"/>
      <c r="J52" s="37"/>
      <c r="K52" s="37"/>
      <c r="L52" s="37"/>
      <c r="M52" s="37"/>
    </row>
    <row r="53" spans="1:37">
      <c r="F53" s="4"/>
      <c r="G53" s="4"/>
      <c r="H53" s="4"/>
      <c r="I53" s="4"/>
      <c r="J53" s="37"/>
      <c r="K53" s="37"/>
      <c r="L53" s="37"/>
      <c r="M53" s="37"/>
    </row>
    <row r="54" spans="1:37" ht="15">
      <c r="A54" s="66" t="s">
        <v>346</v>
      </c>
    </row>
    <row r="55" spans="1:37">
      <c r="A55" s="6"/>
      <c r="B55" s="36" t="s">
        <v>412</v>
      </c>
      <c r="C55" s="36" t="s">
        <v>396</v>
      </c>
      <c r="D55" s="36" t="s">
        <v>380</v>
      </c>
      <c r="E55" s="36" t="s">
        <v>364</v>
      </c>
      <c r="F55" s="36" t="s">
        <v>352</v>
      </c>
      <c r="G55" s="36" t="s">
        <v>334</v>
      </c>
      <c r="H55" s="36" t="s">
        <v>319</v>
      </c>
      <c r="I55" s="36" t="s">
        <v>307</v>
      </c>
      <c r="J55" s="36" t="s">
        <v>290</v>
      </c>
      <c r="K55" s="36" t="s">
        <v>277</v>
      </c>
      <c r="L55" s="36" t="s">
        <v>249</v>
      </c>
      <c r="M55" s="36" t="s">
        <v>231</v>
      </c>
      <c r="N55" s="36" t="s">
        <v>207</v>
      </c>
      <c r="O55" s="36"/>
      <c r="P55" s="36"/>
      <c r="Q55" s="36"/>
      <c r="R55" s="36"/>
    </row>
    <row r="56" spans="1:37">
      <c r="A56" s="1" t="s">
        <v>6</v>
      </c>
      <c r="B56" s="20">
        <f>AVERAGE(STATS!H146,STATS!H158)</f>
        <v>89</v>
      </c>
      <c r="C56" s="20">
        <v>90.333333333333329</v>
      </c>
      <c r="D56" s="20">
        <v>91.333333333333329</v>
      </c>
      <c r="E56" s="20">
        <v>95.666666666666671</v>
      </c>
      <c r="F56" s="20">
        <v>89.333333333333329</v>
      </c>
      <c r="G56" s="20">
        <v>92.333333333333329</v>
      </c>
      <c r="H56" s="20">
        <v>93.666666666666671</v>
      </c>
      <c r="I56" s="20">
        <v>87.666666666666671</v>
      </c>
      <c r="J56" s="20">
        <v>89.666666666666671</v>
      </c>
      <c r="K56" s="20" t="s">
        <v>291</v>
      </c>
      <c r="L56" s="20">
        <v>88.666666666666671</v>
      </c>
      <c r="M56" s="20">
        <v>86</v>
      </c>
      <c r="N56" s="20">
        <v>82.5</v>
      </c>
      <c r="O56" s="20"/>
      <c r="P56" s="20"/>
      <c r="Q56" s="77"/>
      <c r="R56" s="18"/>
    </row>
    <row r="57" spans="1:37">
      <c r="A57" s="1" t="s">
        <v>5</v>
      </c>
      <c r="B57" s="20">
        <f>AVERAGE(STATS!G146,STATS!G158)</f>
        <v>90</v>
      </c>
      <c r="C57" s="20">
        <v>98.666666666666671</v>
      </c>
      <c r="D57" s="20">
        <v>93</v>
      </c>
      <c r="E57" s="20">
        <v>92</v>
      </c>
      <c r="F57" s="20">
        <v>89</v>
      </c>
      <c r="G57" s="20">
        <v>90</v>
      </c>
      <c r="H57" s="20">
        <v>94</v>
      </c>
      <c r="I57" s="20">
        <v>98.333333333333329</v>
      </c>
      <c r="J57" s="20">
        <v>97</v>
      </c>
      <c r="K57" s="20">
        <v>99</v>
      </c>
      <c r="L57" s="20">
        <v>94.666666666666671</v>
      </c>
      <c r="M57" s="20">
        <v>92</v>
      </c>
      <c r="N57" s="20">
        <v>87.5</v>
      </c>
      <c r="O57" s="20"/>
      <c r="P57" s="20"/>
      <c r="Q57" s="77"/>
      <c r="R57" s="18"/>
    </row>
    <row r="58" spans="1:37">
      <c r="A58" s="1" t="s">
        <v>7</v>
      </c>
      <c r="B58" s="20">
        <f>AVERAGE(STATS!I146,STATS!I158)</f>
        <v>91</v>
      </c>
      <c r="C58" s="20">
        <v>94.666666666666671</v>
      </c>
      <c r="D58" s="20">
        <v>89</v>
      </c>
      <c r="E58" s="20">
        <v>84.333333333333329</v>
      </c>
      <c r="F58" s="20">
        <v>87.666666666666671</v>
      </c>
      <c r="G58" s="20">
        <v>90</v>
      </c>
      <c r="H58" s="20">
        <v>89.666666666666671</v>
      </c>
      <c r="I58" s="20">
        <v>87.666666666666671</v>
      </c>
      <c r="J58" s="20">
        <v>91</v>
      </c>
      <c r="K58" s="20">
        <v>94.333333333333329</v>
      </c>
      <c r="L58" s="20">
        <v>88</v>
      </c>
      <c r="M58" s="20">
        <v>94</v>
      </c>
      <c r="N58" s="20">
        <v>88</v>
      </c>
      <c r="O58" s="20"/>
      <c r="P58" s="20"/>
      <c r="Q58" s="77"/>
      <c r="R58" s="18"/>
    </row>
    <row r="59" spans="1:37">
      <c r="A59" s="1" t="s">
        <v>4</v>
      </c>
      <c r="B59" s="20">
        <f>AVERAGE(STATS!F146,STATS!F158)</f>
        <v>98.5</v>
      </c>
      <c r="C59" s="20">
        <v>102.33333333333333</v>
      </c>
      <c r="D59" s="20">
        <v>97.666666666666671</v>
      </c>
      <c r="E59" s="20">
        <v>101</v>
      </c>
      <c r="F59" s="20">
        <v>91.666666666666671</v>
      </c>
      <c r="G59" s="20">
        <v>94.333333333333329</v>
      </c>
      <c r="H59" s="20">
        <v>90.333333333333329</v>
      </c>
      <c r="I59" s="20">
        <v>93</v>
      </c>
      <c r="J59" s="20">
        <v>96</v>
      </c>
      <c r="K59" s="20">
        <v>104.66666666666667</v>
      </c>
      <c r="L59" s="20">
        <v>91.333333333333329</v>
      </c>
      <c r="M59" s="20">
        <v>94.5</v>
      </c>
      <c r="N59" s="20">
        <v>104</v>
      </c>
      <c r="O59" s="20"/>
      <c r="P59" s="20"/>
      <c r="Q59" s="77"/>
      <c r="R59" s="18"/>
    </row>
    <row r="60" spans="1:37">
      <c r="F60" s="4"/>
      <c r="G60" s="4"/>
      <c r="H60" s="4"/>
      <c r="I60" s="4"/>
      <c r="J60" s="37"/>
      <c r="K60" s="37"/>
      <c r="L60" s="37"/>
      <c r="M60" s="37"/>
    </row>
    <row r="61" spans="1:37">
      <c r="F61" s="4"/>
      <c r="G61" s="4"/>
      <c r="H61" s="4"/>
      <c r="I61" s="4"/>
      <c r="J61" s="37"/>
      <c r="K61" s="37"/>
      <c r="L61" s="37"/>
      <c r="M61" s="37"/>
    </row>
    <row r="62" spans="1:37" ht="15">
      <c r="A62" s="66" t="s">
        <v>57</v>
      </c>
    </row>
    <row r="63" spans="1:37">
      <c r="A63" s="6"/>
      <c r="B63" s="131" t="s">
        <v>412</v>
      </c>
      <c r="C63" s="131"/>
      <c r="D63" s="131" t="s">
        <v>396</v>
      </c>
      <c r="E63" s="131"/>
      <c r="F63" s="131" t="s">
        <v>380</v>
      </c>
      <c r="G63" s="131"/>
      <c r="H63" s="131" t="s">
        <v>364</v>
      </c>
      <c r="I63" s="131"/>
      <c r="J63" s="131" t="s">
        <v>352</v>
      </c>
      <c r="K63" s="131"/>
      <c r="L63" s="131" t="s">
        <v>334</v>
      </c>
      <c r="M63" s="131"/>
      <c r="N63" s="131" t="s">
        <v>319</v>
      </c>
      <c r="O63" s="131"/>
      <c r="P63" s="131" t="s">
        <v>307</v>
      </c>
      <c r="Q63" s="131"/>
      <c r="R63" s="131" t="s">
        <v>290</v>
      </c>
      <c r="S63" s="131"/>
      <c r="T63" s="131" t="s">
        <v>277</v>
      </c>
      <c r="U63" s="131"/>
      <c r="V63" s="131" t="s">
        <v>249</v>
      </c>
      <c r="W63" s="131"/>
      <c r="X63" s="131" t="s">
        <v>231</v>
      </c>
      <c r="Y63" s="131"/>
      <c r="Z63" s="131" t="s">
        <v>207</v>
      </c>
      <c r="AA63" s="131"/>
      <c r="AB63" s="131" t="s">
        <v>176</v>
      </c>
      <c r="AC63" s="131"/>
      <c r="AD63" s="131" t="s">
        <v>145</v>
      </c>
      <c r="AE63" s="131"/>
      <c r="AF63" s="131" t="s">
        <v>103</v>
      </c>
      <c r="AG63" s="131"/>
      <c r="AH63" s="131" t="s">
        <v>38</v>
      </c>
      <c r="AI63" s="131"/>
      <c r="AJ63" s="131" t="s">
        <v>39</v>
      </c>
      <c r="AK63" s="131"/>
    </row>
    <row r="64" spans="1:37">
      <c r="A64" s="1" t="s">
        <v>7</v>
      </c>
      <c r="B64" s="4">
        <f>MIN(STATS!I134,STATS!I138,STATS!I142,STATS!I146,STATS!I150,STATS!I154,STATS!I158)</f>
        <v>87</v>
      </c>
      <c r="C64" s="92" t="s">
        <v>445</v>
      </c>
      <c r="D64" s="4">
        <v>77</v>
      </c>
      <c r="E64" s="92" t="s">
        <v>211</v>
      </c>
      <c r="F64" s="4">
        <v>78</v>
      </c>
      <c r="G64" s="92" t="s">
        <v>182</v>
      </c>
      <c r="H64" s="4">
        <v>80</v>
      </c>
      <c r="I64" s="92" t="s">
        <v>59</v>
      </c>
      <c r="J64" s="4">
        <v>86</v>
      </c>
      <c r="K64" s="92" t="s">
        <v>59</v>
      </c>
      <c r="L64" s="4">
        <v>83</v>
      </c>
      <c r="M64" s="1" t="s">
        <v>180</v>
      </c>
      <c r="N64" s="4">
        <v>80</v>
      </c>
      <c r="O64" s="1" t="s">
        <v>328</v>
      </c>
      <c r="P64" s="4">
        <v>81</v>
      </c>
      <c r="Q64" s="1" t="s">
        <v>100</v>
      </c>
      <c r="R64" s="4">
        <v>84</v>
      </c>
      <c r="S64" s="1" t="s">
        <v>100</v>
      </c>
      <c r="T64" s="4">
        <v>87</v>
      </c>
      <c r="U64" s="1" t="s">
        <v>283</v>
      </c>
      <c r="V64" s="4">
        <v>82</v>
      </c>
      <c r="W64" s="1" t="s">
        <v>263</v>
      </c>
      <c r="X64" s="1">
        <v>86</v>
      </c>
      <c r="Y64" s="1" t="s">
        <v>230</v>
      </c>
      <c r="Z64" s="1">
        <v>84</v>
      </c>
      <c r="AA64" s="1" t="s">
        <v>214</v>
      </c>
      <c r="AB64" s="72">
        <v>87</v>
      </c>
      <c r="AC64" s="51" t="s">
        <v>100</v>
      </c>
      <c r="AD64" s="72">
        <v>82</v>
      </c>
      <c r="AE64" s="51" t="s">
        <v>154</v>
      </c>
      <c r="AF64" s="72">
        <v>81</v>
      </c>
      <c r="AG64" s="51" t="s">
        <v>104</v>
      </c>
      <c r="AH64" s="73">
        <v>83</v>
      </c>
      <c r="AI64" s="51" t="s">
        <v>9</v>
      </c>
      <c r="AJ64" s="72">
        <v>84</v>
      </c>
      <c r="AK64" s="51" t="s">
        <v>175</v>
      </c>
    </row>
    <row r="65" spans="1:37">
      <c r="A65" s="1" t="s">
        <v>5</v>
      </c>
      <c r="B65" s="4">
        <f>MIN(STATS!G134,STATS!G138,STATS!G142,STATS!G146,STATS!G150,STATS!G154,STATS!G158)</f>
        <v>88</v>
      </c>
      <c r="C65" s="92" t="s">
        <v>440</v>
      </c>
      <c r="D65" s="4">
        <v>91</v>
      </c>
      <c r="E65" s="92" t="s">
        <v>405</v>
      </c>
      <c r="F65" s="4">
        <v>82</v>
      </c>
      <c r="G65" s="92" t="s">
        <v>298</v>
      </c>
      <c r="H65" s="4">
        <v>86</v>
      </c>
      <c r="I65" s="92" t="s">
        <v>370</v>
      </c>
      <c r="J65" s="4">
        <v>86</v>
      </c>
      <c r="K65" s="92" t="s">
        <v>359</v>
      </c>
      <c r="L65" s="4">
        <v>87</v>
      </c>
      <c r="M65" s="1" t="s">
        <v>100</v>
      </c>
      <c r="N65" s="4">
        <v>86</v>
      </c>
      <c r="O65" s="1" t="s">
        <v>329</v>
      </c>
      <c r="P65" s="4">
        <v>84</v>
      </c>
      <c r="Q65" s="1" t="s">
        <v>58</v>
      </c>
      <c r="R65" s="4">
        <v>84</v>
      </c>
      <c r="S65" s="1" t="s">
        <v>100</v>
      </c>
      <c r="T65" s="4">
        <v>87</v>
      </c>
      <c r="U65" s="1" t="s">
        <v>283</v>
      </c>
      <c r="V65" s="4">
        <v>87</v>
      </c>
      <c r="W65" s="1" t="s">
        <v>142</v>
      </c>
      <c r="X65" s="1">
        <v>81</v>
      </c>
      <c r="Y65" s="1" t="s">
        <v>142</v>
      </c>
      <c r="Z65" s="1">
        <v>87</v>
      </c>
      <c r="AA65" s="1" t="s">
        <v>142</v>
      </c>
      <c r="AB65" s="72">
        <v>85</v>
      </c>
      <c r="AC65" s="51" t="s">
        <v>180</v>
      </c>
      <c r="AD65" s="72">
        <v>86</v>
      </c>
      <c r="AE65" s="51" t="s">
        <v>155</v>
      </c>
      <c r="AF65" s="72">
        <v>86</v>
      </c>
      <c r="AG65" s="51" t="s">
        <v>113</v>
      </c>
      <c r="AH65" s="73">
        <v>88</v>
      </c>
      <c r="AI65" s="51" t="s">
        <v>9</v>
      </c>
      <c r="AJ65" s="72">
        <v>87</v>
      </c>
      <c r="AK65" s="51" t="s">
        <v>174</v>
      </c>
    </row>
    <row r="66" spans="1:37">
      <c r="A66" s="1" t="s">
        <v>6</v>
      </c>
      <c r="B66" s="4">
        <f>MIN(STATS!H134,STATS!H138,STATS!H142,STATS!H146,STATS!H150,STATS!H154,STATS!H158)</f>
        <v>88</v>
      </c>
      <c r="C66" s="92" t="s">
        <v>445</v>
      </c>
      <c r="D66" s="4">
        <v>87</v>
      </c>
      <c r="E66" s="92" t="s">
        <v>406</v>
      </c>
      <c r="F66" s="4">
        <v>82</v>
      </c>
      <c r="G66" s="92" t="s">
        <v>386</v>
      </c>
      <c r="H66" s="4">
        <v>87</v>
      </c>
      <c r="I66" s="92" t="s">
        <v>372</v>
      </c>
      <c r="J66" s="4">
        <v>82</v>
      </c>
      <c r="K66" s="92" t="s">
        <v>358</v>
      </c>
      <c r="L66" s="4">
        <v>83</v>
      </c>
      <c r="M66" s="1" t="s">
        <v>347</v>
      </c>
      <c r="N66" s="4">
        <v>86</v>
      </c>
      <c r="O66" s="1" t="s">
        <v>329</v>
      </c>
      <c r="P66" s="4">
        <v>84</v>
      </c>
      <c r="Q66" s="1" t="s">
        <v>314</v>
      </c>
      <c r="R66" s="4">
        <v>84</v>
      </c>
      <c r="S66" s="1" t="s">
        <v>100</v>
      </c>
      <c r="T66" s="53" t="s">
        <v>291</v>
      </c>
      <c r="U66" s="1" t="s">
        <v>284</v>
      </c>
      <c r="V66" s="4">
        <v>84</v>
      </c>
      <c r="W66" s="1" t="s">
        <v>141</v>
      </c>
      <c r="X66" s="1">
        <v>81</v>
      </c>
      <c r="Y66" s="1" t="s">
        <v>142</v>
      </c>
      <c r="Z66" s="1">
        <v>78</v>
      </c>
      <c r="AA66" s="1" t="s">
        <v>142</v>
      </c>
      <c r="AB66" s="72">
        <v>82</v>
      </c>
      <c r="AC66" s="51" t="s">
        <v>215</v>
      </c>
      <c r="AD66" s="72">
        <v>81</v>
      </c>
      <c r="AE66" s="51" t="s">
        <v>141</v>
      </c>
      <c r="AF66" s="72">
        <v>76</v>
      </c>
      <c r="AG66" s="51" t="s">
        <v>100</v>
      </c>
      <c r="AH66" s="73">
        <v>84</v>
      </c>
      <c r="AI66" s="51" t="s">
        <v>8</v>
      </c>
      <c r="AJ66" s="72">
        <v>74</v>
      </c>
      <c r="AK66" s="51" t="s">
        <v>174</v>
      </c>
    </row>
    <row r="67" spans="1:37">
      <c r="A67" s="1" t="s">
        <v>4</v>
      </c>
      <c r="B67" s="4">
        <f>MIN(STATS!F134,STATS!F138,STATS!F142,STATS!F146,STATS!F150,STATS!F154,STATS!F158)</f>
        <v>95</v>
      </c>
      <c r="C67" s="92" t="s">
        <v>445</v>
      </c>
      <c r="D67" s="4">
        <v>93</v>
      </c>
      <c r="E67" s="92" t="s">
        <v>58</v>
      </c>
      <c r="F67" s="4">
        <v>94</v>
      </c>
      <c r="G67" s="92" t="s">
        <v>392</v>
      </c>
      <c r="H67" s="4">
        <v>93</v>
      </c>
      <c r="I67" s="92" t="s">
        <v>373</v>
      </c>
      <c r="J67" s="4">
        <v>85</v>
      </c>
      <c r="K67" s="92" t="s">
        <v>358</v>
      </c>
      <c r="L67" s="4">
        <v>89</v>
      </c>
      <c r="M67" s="1" t="s">
        <v>59</v>
      </c>
      <c r="N67" s="4">
        <v>88</v>
      </c>
      <c r="O67" s="1" t="s">
        <v>330</v>
      </c>
      <c r="P67" s="4">
        <v>87</v>
      </c>
      <c r="Q67" s="1" t="s">
        <v>309</v>
      </c>
      <c r="R67" s="4">
        <v>87</v>
      </c>
      <c r="S67" s="1" t="s">
        <v>302</v>
      </c>
      <c r="T67" s="4">
        <v>90</v>
      </c>
      <c r="U67" s="1" t="s">
        <v>283</v>
      </c>
      <c r="V67" s="4">
        <v>82</v>
      </c>
      <c r="W67" s="1" t="s">
        <v>260</v>
      </c>
      <c r="X67" s="1">
        <v>86</v>
      </c>
      <c r="Y67" s="1" t="s">
        <v>230</v>
      </c>
      <c r="Z67" s="1">
        <v>96</v>
      </c>
      <c r="AA67" s="1" t="s">
        <v>141</v>
      </c>
      <c r="AB67" s="72">
        <v>94</v>
      </c>
      <c r="AC67" s="51" t="s">
        <v>182</v>
      </c>
      <c r="AD67" s="72">
        <v>94</v>
      </c>
      <c r="AE67" s="51" t="s">
        <v>141</v>
      </c>
      <c r="AF67" s="72">
        <v>95</v>
      </c>
      <c r="AG67" s="51" t="s">
        <v>100</v>
      </c>
      <c r="AH67" s="73">
        <v>99</v>
      </c>
      <c r="AI67" s="51" t="s">
        <v>58</v>
      </c>
      <c r="AJ67" s="71"/>
      <c r="AK67" s="51"/>
    </row>
    <row r="68" spans="1:37">
      <c r="F68" s="4"/>
      <c r="G68" s="4"/>
      <c r="H68" s="4"/>
      <c r="I68" s="4"/>
      <c r="J68" s="37"/>
      <c r="K68" s="37"/>
      <c r="L68" s="37"/>
      <c r="M68" s="37"/>
    </row>
    <row r="69" spans="1:37">
      <c r="F69" s="4"/>
      <c r="G69" s="4"/>
      <c r="H69" s="4"/>
      <c r="I69" s="4"/>
      <c r="J69" s="37"/>
      <c r="K69" s="37"/>
      <c r="L69" s="37"/>
      <c r="M69" s="37"/>
    </row>
    <row r="70" spans="1:37" ht="15">
      <c r="A70" s="66" t="s">
        <v>107</v>
      </c>
    </row>
    <row r="71" spans="1:37">
      <c r="A71" s="6"/>
      <c r="B71" s="48" t="s">
        <v>412</v>
      </c>
      <c r="D71" s="48" t="s">
        <v>396</v>
      </c>
      <c r="E71" s="48" t="s">
        <v>380</v>
      </c>
      <c r="F71" s="48" t="s">
        <v>364</v>
      </c>
      <c r="G71" s="48" t="s">
        <v>352</v>
      </c>
      <c r="H71" s="48" t="s">
        <v>334</v>
      </c>
      <c r="I71" s="48" t="s">
        <v>319</v>
      </c>
      <c r="J71" s="48" t="s">
        <v>307</v>
      </c>
      <c r="K71" s="48" t="s">
        <v>290</v>
      </c>
      <c r="L71" s="48" t="s">
        <v>277</v>
      </c>
      <c r="M71" s="48" t="s">
        <v>249</v>
      </c>
      <c r="N71" s="48" t="s">
        <v>231</v>
      </c>
      <c r="O71" s="48" t="s">
        <v>207</v>
      </c>
      <c r="P71" s="48" t="s">
        <v>176</v>
      </c>
      <c r="Q71" s="36" t="s">
        <v>145</v>
      </c>
      <c r="R71" s="48" t="s">
        <v>103</v>
      </c>
      <c r="S71" s="48" t="s">
        <v>38</v>
      </c>
      <c r="T71" s="36" t="s">
        <v>39</v>
      </c>
    </row>
    <row r="72" spans="1:37">
      <c r="A72" s="1" t="s">
        <v>4</v>
      </c>
      <c r="B72" s="14">
        <f>MIN(STATS!F132:F133,STATS!F136:F137,STATS!F140:F141,STATS!F144:F145,STATS!F148:F149,STATS!F152:F153,STATS!F156:F157)</f>
        <v>41</v>
      </c>
      <c r="C72" s="92" t="s">
        <v>446</v>
      </c>
      <c r="D72" s="14">
        <v>46</v>
      </c>
      <c r="E72" s="14">
        <v>45</v>
      </c>
      <c r="F72" s="14">
        <v>42</v>
      </c>
      <c r="G72" s="14">
        <v>40</v>
      </c>
      <c r="H72" s="14">
        <v>42</v>
      </c>
      <c r="I72" s="14">
        <v>40</v>
      </c>
      <c r="J72" s="14">
        <v>41</v>
      </c>
      <c r="K72" s="50" t="s">
        <v>147</v>
      </c>
      <c r="L72" s="50" t="s">
        <v>285</v>
      </c>
      <c r="M72" s="50" t="s">
        <v>183</v>
      </c>
      <c r="N72" s="50" t="s">
        <v>184</v>
      </c>
      <c r="O72" s="50" t="s">
        <v>216</v>
      </c>
      <c r="P72" s="50" t="s">
        <v>185</v>
      </c>
      <c r="Q72" s="5">
        <v>44</v>
      </c>
      <c r="R72" s="78">
        <v>46</v>
      </c>
      <c r="S72" s="78">
        <v>47</v>
      </c>
      <c r="T72" s="5"/>
    </row>
    <row r="73" spans="1:37">
      <c r="A73" s="1" t="s">
        <v>6</v>
      </c>
      <c r="B73" s="14">
        <f>MIN(STATS!H132:H133,STATS!H136:H137,STATS!H140:H141,STATS!H144:H145,STATS!H148:H149,STATS!H152:H153,STATS!H156:H157)</f>
        <v>41</v>
      </c>
      <c r="C73" s="95" t="s">
        <v>447</v>
      </c>
      <c r="D73" s="14">
        <v>40</v>
      </c>
      <c r="E73" s="14">
        <v>36</v>
      </c>
      <c r="F73" s="14">
        <v>43</v>
      </c>
      <c r="G73" s="14">
        <v>38</v>
      </c>
      <c r="H73" s="14">
        <v>41</v>
      </c>
      <c r="I73" s="14">
        <v>41</v>
      </c>
      <c r="J73" s="14">
        <v>40</v>
      </c>
      <c r="K73" s="50" t="s">
        <v>149</v>
      </c>
      <c r="L73" s="50" t="s">
        <v>291</v>
      </c>
      <c r="M73" s="50" t="s">
        <v>148</v>
      </c>
      <c r="N73" s="50" t="s">
        <v>183</v>
      </c>
      <c r="O73" s="50" t="s">
        <v>183</v>
      </c>
      <c r="P73" s="50" t="s">
        <v>183</v>
      </c>
      <c r="Q73" s="5" t="s">
        <v>149</v>
      </c>
      <c r="R73" s="78">
        <v>38</v>
      </c>
      <c r="S73" s="78">
        <v>39</v>
      </c>
      <c r="T73" s="5">
        <v>36</v>
      </c>
    </row>
    <row r="74" spans="1:37">
      <c r="A74" s="1" t="s">
        <v>7</v>
      </c>
      <c r="B74" s="14">
        <f>MIN(STATS!I132:I133,STATS!I136:I137,STATS!I140:I141,STATS!I144:I145,STATS!I148:I149,STATS!I152:I153,STATS!I156:I157)</f>
        <v>42</v>
      </c>
      <c r="C74" s="95" t="s">
        <v>448</v>
      </c>
      <c r="D74" s="14">
        <v>38</v>
      </c>
      <c r="E74" s="14">
        <v>38</v>
      </c>
      <c r="F74" s="14">
        <v>39</v>
      </c>
      <c r="G74" s="14">
        <v>40</v>
      </c>
      <c r="H74" s="14">
        <v>39</v>
      </c>
      <c r="I74" s="14">
        <v>37</v>
      </c>
      <c r="J74" s="14">
        <v>39</v>
      </c>
      <c r="K74" s="50" t="s">
        <v>148</v>
      </c>
      <c r="L74" s="50" t="s">
        <v>147</v>
      </c>
      <c r="M74" s="50" t="s">
        <v>183</v>
      </c>
      <c r="N74" s="50" t="s">
        <v>147</v>
      </c>
      <c r="O74" s="50" t="s">
        <v>149</v>
      </c>
      <c r="P74" s="50" t="s">
        <v>184</v>
      </c>
      <c r="Q74" s="5" t="s">
        <v>148</v>
      </c>
      <c r="R74" s="78">
        <v>40</v>
      </c>
      <c r="S74" s="78">
        <v>38</v>
      </c>
      <c r="T74" s="5">
        <v>40</v>
      </c>
    </row>
    <row r="75" spans="1:37">
      <c r="A75" s="1" t="s">
        <v>5</v>
      </c>
      <c r="B75" s="14">
        <f>MIN(STATS!G132:G133,STATS!G136:G137,STATS!G140:G141,STATS!G144:G145,STATS!G148:G149,STATS!G152:G153,STATS!G156:G157)</f>
        <v>43</v>
      </c>
      <c r="C75" s="92" t="s">
        <v>449</v>
      </c>
      <c r="D75" s="14">
        <v>39</v>
      </c>
      <c r="E75" s="14">
        <v>38</v>
      </c>
      <c r="F75" s="14">
        <v>42</v>
      </c>
      <c r="G75" s="14">
        <v>39</v>
      </c>
      <c r="H75" s="14">
        <v>42</v>
      </c>
      <c r="I75" s="14">
        <v>40</v>
      </c>
      <c r="J75" s="14">
        <v>41</v>
      </c>
      <c r="K75" s="50" t="s">
        <v>147</v>
      </c>
      <c r="L75" s="50" t="s">
        <v>147</v>
      </c>
      <c r="M75" s="50" t="s">
        <v>147</v>
      </c>
      <c r="N75" s="50" t="s">
        <v>240</v>
      </c>
      <c r="O75" s="50" t="s">
        <v>184</v>
      </c>
      <c r="P75" s="50" t="s">
        <v>147</v>
      </c>
      <c r="Q75" s="5" t="s">
        <v>147</v>
      </c>
      <c r="R75" s="78">
        <v>41</v>
      </c>
      <c r="S75" s="78">
        <v>40</v>
      </c>
      <c r="T75" s="5">
        <v>41</v>
      </c>
    </row>
    <row r="76" spans="1:37">
      <c r="F76" s="4"/>
      <c r="G76" s="4"/>
      <c r="H76" s="4"/>
      <c r="I76" s="4"/>
      <c r="J76" s="37"/>
      <c r="K76" s="37"/>
      <c r="L76" s="37"/>
      <c r="M76" s="37"/>
    </row>
    <row r="77" spans="1:37">
      <c r="F77" s="4"/>
      <c r="G77" s="4"/>
      <c r="H77" s="4"/>
      <c r="I77" s="4"/>
      <c r="J77" s="37"/>
      <c r="K77" s="37"/>
      <c r="L77" s="37"/>
      <c r="M77" s="37"/>
    </row>
    <row r="78" spans="1:37" ht="15">
      <c r="A78" s="66" t="s">
        <v>17</v>
      </c>
    </row>
    <row r="79" spans="1:37">
      <c r="A79" s="6"/>
      <c r="B79" s="36" t="s">
        <v>412</v>
      </c>
      <c r="C79" s="36" t="s">
        <v>396</v>
      </c>
      <c r="D79" s="36" t="s">
        <v>380</v>
      </c>
      <c r="E79" s="36" t="s">
        <v>364</v>
      </c>
      <c r="F79" s="36" t="s">
        <v>352</v>
      </c>
      <c r="G79" s="36" t="s">
        <v>334</v>
      </c>
      <c r="H79" s="36" t="s">
        <v>319</v>
      </c>
      <c r="I79" s="36" t="s">
        <v>307</v>
      </c>
      <c r="J79" s="36" t="s">
        <v>290</v>
      </c>
      <c r="K79" s="36" t="s">
        <v>277</v>
      </c>
      <c r="L79" s="36" t="s">
        <v>249</v>
      </c>
      <c r="M79" s="36" t="s">
        <v>231</v>
      </c>
      <c r="N79" s="36" t="s">
        <v>207</v>
      </c>
      <c r="O79" s="36" t="s">
        <v>176</v>
      </c>
      <c r="P79" s="36" t="s">
        <v>145</v>
      </c>
      <c r="Q79" s="36" t="s">
        <v>103</v>
      </c>
      <c r="R79" s="36" t="s">
        <v>38</v>
      </c>
      <c r="S79" s="36" t="s">
        <v>39</v>
      </c>
    </row>
    <row r="80" spans="1:37">
      <c r="A80" s="1" t="s">
        <v>6</v>
      </c>
      <c r="B80" s="14">
        <f>STATS!N128</f>
        <v>34</v>
      </c>
      <c r="C80" s="14">
        <v>39</v>
      </c>
      <c r="D80" s="14">
        <v>36</v>
      </c>
      <c r="E80" s="14">
        <v>34</v>
      </c>
      <c r="F80" s="14">
        <v>46</v>
      </c>
      <c r="G80" s="14">
        <v>27</v>
      </c>
      <c r="H80" s="14">
        <v>42</v>
      </c>
      <c r="I80" s="14">
        <v>40</v>
      </c>
      <c r="J80" s="14">
        <v>42</v>
      </c>
      <c r="K80" s="14" t="s">
        <v>291</v>
      </c>
      <c r="L80" s="14">
        <v>45</v>
      </c>
      <c r="M80" s="14">
        <v>48</v>
      </c>
      <c r="N80" s="14">
        <v>53</v>
      </c>
      <c r="O80" s="14">
        <v>52</v>
      </c>
      <c r="P80" s="14">
        <v>65</v>
      </c>
      <c r="Q80" s="14">
        <v>62</v>
      </c>
      <c r="R80" s="14">
        <v>36</v>
      </c>
      <c r="S80" s="5">
        <v>39</v>
      </c>
    </row>
    <row r="81" spans="1:19">
      <c r="A81" s="1" t="s">
        <v>7</v>
      </c>
      <c r="B81" s="14">
        <f>STATS!O128</f>
        <v>30</v>
      </c>
      <c r="C81" s="14">
        <v>49</v>
      </c>
      <c r="D81" s="14">
        <v>42</v>
      </c>
      <c r="E81" s="14">
        <v>46</v>
      </c>
      <c r="F81" s="14">
        <v>44</v>
      </c>
      <c r="G81" s="14">
        <v>45</v>
      </c>
      <c r="H81" s="14">
        <v>47</v>
      </c>
      <c r="I81" s="14">
        <v>56</v>
      </c>
      <c r="J81" s="14">
        <v>43</v>
      </c>
      <c r="K81" s="14">
        <v>31</v>
      </c>
      <c r="L81" s="14">
        <v>47</v>
      </c>
      <c r="M81" s="14">
        <v>37</v>
      </c>
      <c r="N81" s="14">
        <v>38</v>
      </c>
      <c r="O81" s="14">
        <v>50</v>
      </c>
      <c r="P81" s="14">
        <v>45</v>
      </c>
      <c r="Q81" s="14">
        <v>40</v>
      </c>
      <c r="R81" s="14">
        <v>32</v>
      </c>
      <c r="S81" s="5">
        <v>29</v>
      </c>
    </row>
    <row r="82" spans="1:19">
      <c r="A82" s="1" t="s">
        <v>5</v>
      </c>
      <c r="B82" s="14">
        <f>STATS!M128</f>
        <v>28</v>
      </c>
      <c r="C82" s="14">
        <v>29</v>
      </c>
      <c r="D82" s="14">
        <v>45</v>
      </c>
      <c r="E82" s="14">
        <v>33</v>
      </c>
      <c r="F82" s="14">
        <v>52</v>
      </c>
      <c r="G82" s="14">
        <v>43</v>
      </c>
      <c r="H82" s="14">
        <v>46</v>
      </c>
      <c r="I82" s="14">
        <v>46</v>
      </c>
      <c r="J82" s="14">
        <v>43</v>
      </c>
      <c r="K82" s="14">
        <v>31</v>
      </c>
      <c r="L82" s="14">
        <v>35</v>
      </c>
      <c r="M82" s="14">
        <v>38</v>
      </c>
      <c r="N82" s="14">
        <v>36</v>
      </c>
      <c r="O82" s="14">
        <v>45</v>
      </c>
      <c r="P82" s="14">
        <v>54</v>
      </c>
      <c r="Q82" s="14">
        <v>41</v>
      </c>
      <c r="R82" s="14">
        <v>29</v>
      </c>
      <c r="S82" s="5">
        <v>29</v>
      </c>
    </row>
    <row r="83" spans="1:19">
      <c r="A83" s="1" t="s">
        <v>4</v>
      </c>
      <c r="B83" s="14">
        <f>STATS!L128</f>
        <v>18</v>
      </c>
      <c r="C83" s="14">
        <v>21</v>
      </c>
      <c r="D83" s="14">
        <v>36</v>
      </c>
      <c r="E83" s="14">
        <v>23</v>
      </c>
      <c r="F83" s="14">
        <v>35</v>
      </c>
      <c r="G83" s="14">
        <v>28</v>
      </c>
      <c r="H83" s="14">
        <v>43</v>
      </c>
      <c r="I83" s="14">
        <v>30</v>
      </c>
      <c r="J83" s="14">
        <v>43</v>
      </c>
      <c r="K83" s="14">
        <v>19</v>
      </c>
      <c r="L83" s="14">
        <v>34</v>
      </c>
      <c r="M83" s="14">
        <v>33</v>
      </c>
      <c r="N83" s="14">
        <v>12</v>
      </c>
      <c r="O83" s="14">
        <v>28</v>
      </c>
      <c r="P83" s="14">
        <v>21</v>
      </c>
      <c r="Q83" s="14">
        <v>17</v>
      </c>
      <c r="R83" s="14">
        <v>10</v>
      </c>
      <c r="S83" s="5">
        <v>16</v>
      </c>
    </row>
    <row r="86" spans="1:19" ht="15">
      <c r="A86" s="66" t="s">
        <v>27</v>
      </c>
    </row>
    <row r="87" spans="1:19">
      <c r="A87" s="6"/>
      <c r="B87" s="36" t="s">
        <v>412</v>
      </c>
      <c r="C87" s="36" t="s">
        <v>396</v>
      </c>
      <c r="D87" s="36" t="s">
        <v>380</v>
      </c>
      <c r="E87" s="36" t="s">
        <v>364</v>
      </c>
      <c r="F87" s="36" t="s">
        <v>352</v>
      </c>
      <c r="G87" s="36" t="s">
        <v>334</v>
      </c>
      <c r="H87" s="36" t="s">
        <v>319</v>
      </c>
      <c r="I87" s="36" t="s">
        <v>307</v>
      </c>
      <c r="J87" s="36" t="s">
        <v>290</v>
      </c>
      <c r="K87" s="36" t="s">
        <v>277</v>
      </c>
      <c r="L87" s="36" t="s">
        <v>249</v>
      </c>
      <c r="M87" s="36" t="s">
        <v>231</v>
      </c>
      <c r="N87" s="36" t="s">
        <v>207</v>
      </c>
      <c r="O87" s="36" t="s">
        <v>176</v>
      </c>
      <c r="P87" s="36" t="s">
        <v>145</v>
      </c>
      <c r="Q87" s="36" t="s">
        <v>103</v>
      </c>
      <c r="R87" s="36" t="s">
        <v>38</v>
      </c>
    </row>
    <row r="88" spans="1:19">
      <c r="A88" s="1" t="s">
        <v>5</v>
      </c>
      <c r="B88" s="14">
        <f>STATS!W128</f>
        <v>49</v>
      </c>
      <c r="C88" s="14">
        <v>59</v>
      </c>
      <c r="D88" s="14">
        <v>58</v>
      </c>
      <c r="E88" s="14">
        <v>58</v>
      </c>
      <c r="F88" s="14">
        <v>48</v>
      </c>
      <c r="G88" s="14">
        <v>55</v>
      </c>
      <c r="H88" s="14">
        <v>48</v>
      </c>
      <c r="I88" s="14">
        <v>43</v>
      </c>
      <c r="J88" s="14">
        <v>50</v>
      </c>
      <c r="K88" s="14">
        <v>53</v>
      </c>
      <c r="L88" s="14">
        <v>57</v>
      </c>
      <c r="M88" s="14">
        <v>46</v>
      </c>
      <c r="N88" s="14">
        <v>62</v>
      </c>
      <c r="O88" s="14">
        <v>60</v>
      </c>
      <c r="P88" s="14">
        <v>63</v>
      </c>
      <c r="Q88" s="14">
        <v>60</v>
      </c>
      <c r="R88" s="5">
        <v>53</v>
      </c>
    </row>
    <row r="89" spans="1:19">
      <c r="A89" s="1" t="s">
        <v>7</v>
      </c>
      <c r="B89" s="14">
        <f>STATS!Y128</f>
        <v>48</v>
      </c>
      <c r="C89" s="14">
        <v>53</v>
      </c>
      <c r="D89" s="14">
        <v>59</v>
      </c>
      <c r="E89" s="14">
        <v>61</v>
      </c>
      <c r="F89" s="14">
        <v>55</v>
      </c>
      <c r="G89" s="14">
        <v>55</v>
      </c>
      <c r="H89" s="14">
        <v>65</v>
      </c>
      <c r="I89" s="14">
        <v>45</v>
      </c>
      <c r="J89" s="14">
        <v>51</v>
      </c>
      <c r="K89" s="14">
        <v>69</v>
      </c>
      <c r="L89" s="14">
        <v>57</v>
      </c>
      <c r="M89" s="14">
        <v>57</v>
      </c>
      <c r="N89" s="14">
        <v>58</v>
      </c>
      <c r="O89" s="14">
        <v>60</v>
      </c>
      <c r="P89" s="14">
        <v>73</v>
      </c>
      <c r="Q89" s="14">
        <v>67</v>
      </c>
      <c r="R89" s="5">
        <v>50</v>
      </c>
    </row>
    <row r="90" spans="1:19">
      <c r="A90" s="1" t="s">
        <v>6</v>
      </c>
      <c r="B90" s="14">
        <f>STATS!X128</f>
        <v>44</v>
      </c>
      <c r="C90" s="14">
        <v>53</v>
      </c>
      <c r="D90" s="14">
        <v>62</v>
      </c>
      <c r="E90" s="14">
        <v>59</v>
      </c>
      <c r="F90" s="14">
        <v>64</v>
      </c>
      <c r="G90" s="14">
        <v>66</v>
      </c>
      <c r="H90" s="14">
        <v>57</v>
      </c>
      <c r="I90" s="14">
        <v>66</v>
      </c>
      <c r="J90" s="14">
        <v>63</v>
      </c>
      <c r="K90" s="14" t="s">
        <v>291</v>
      </c>
      <c r="L90" s="14">
        <v>56</v>
      </c>
      <c r="M90" s="14">
        <v>51</v>
      </c>
      <c r="N90" s="14">
        <v>56</v>
      </c>
      <c r="O90" s="14">
        <v>71</v>
      </c>
      <c r="P90" s="14">
        <v>67</v>
      </c>
      <c r="Q90" s="14">
        <v>55</v>
      </c>
      <c r="R90" s="5">
        <v>53</v>
      </c>
    </row>
    <row r="91" spans="1:19">
      <c r="A91" s="1" t="s">
        <v>4</v>
      </c>
      <c r="B91" s="14">
        <f>STATS!V128</f>
        <v>40</v>
      </c>
      <c r="C91" s="14">
        <v>41</v>
      </c>
      <c r="D91" s="14">
        <v>40</v>
      </c>
      <c r="E91" s="14">
        <v>55</v>
      </c>
      <c r="F91" s="14">
        <v>54</v>
      </c>
      <c r="G91" s="14">
        <v>60</v>
      </c>
      <c r="H91" s="14">
        <v>44</v>
      </c>
      <c r="I91" s="14">
        <v>65</v>
      </c>
      <c r="J91" s="14">
        <v>49</v>
      </c>
      <c r="K91" s="14">
        <v>54</v>
      </c>
      <c r="L91" s="14">
        <v>62</v>
      </c>
      <c r="M91" s="14">
        <v>56</v>
      </c>
      <c r="N91" s="14">
        <v>50</v>
      </c>
      <c r="O91" s="14">
        <v>52</v>
      </c>
      <c r="P91" s="14">
        <v>53</v>
      </c>
      <c r="Q91" s="14">
        <v>51</v>
      </c>
      <c r="R91" s="5">
        <v>44</v>
      </c>
    </row>
    <row r="94" spans="1:19" ht="15">
      <c r="A94" s="66" t="s">
        <v>28</v>
      </c>
    </row>
    <row r="95" spans="1:19" ht="15">
      <c r="A95" s="66"/>
      <c r="B95" s="36" t="s">
        <v>412</v>
      </c>
      <c r="C95" s="36" t="s">
        <v>396</v>
      </c>
      <c r="D95" s="36" t="s">
        <v>380</v>
      </c>
      <c r="E95" s="36" t="s">
        <v>364</v>
      </c>
      <c r="F95" s="36" t="s">
        <v>352</v>
      </c>
      <c r="G95" s="36" t="s">
        <v>334</v>
      </c>
      <c r="H95" s="36" t="s">
        <v>319</v>
      </c>
      <c r="I95" s="36" t="s">
        <v>307</v>
      </c>
      <c r="J95" s="36" t="s">
        <v>290</v>
      </c>
      <c r="K95" s="36" t="s">
        <v>277</v>
      </c>
      <c r="L95" s="36" t="s">
        <v>249</v>
      </c>
      <c r="M95" s="36" t="s">
        <v>231</v>
      </c>
      <c r="N95" s="36" t="s">
        <v>207</v>
      </c>
      <c r="O95" s="36" t="s">
        <v>176</v>
      </c>
      <c r="P95" s="36" t="s">
        <v>145</v>
      </c>
      <c r="Q95" s="36" t="s">
        <v>103</v>
      </c>
      <c r="R95" s="36" t="s">
        <v>38</v>
      </c>
    </row>
    <row r="96" spans="1:19">
      <c r="A96" s="1" t="s">
        <v>4</v>
      </c>
      <c r="B96" s="14">
        <f>STATS!AA128</f>
        <v>37</v>
      </c>
      <c r="C96" s="14">
        <v>47</v>
      </c>
      <c r="D96" s="14">
        <v>40</v>
      </c>
      <c r="E96" s="14">
        <v>38</v>
      </c>
      <c r="F96" s="14">
        <v>32</v>
      </c>
      <c r="G96" s="14">
        <v>35</v>
      </c>
      <c r="H96" s="14">
        <v>41</v>
      </c>
      <c r="I96" s="14">
        <v>31</v>
      </c>
      <c r="J96" s="14">
        <v>35</v>
      </c>
      <c r="K96" s="14">
        <v>42</v>
      </c>
      <c r="L96" s="14">
        <v>33</v>
      </c>
      <c r="M96" s="14">
        <v>26</v>
      </c>
      <c r="N96" s="14">
        <v>48</v>
      </c>
      <c r="O96" s="14">
        <v>50</v>
      </c>
      <c r="P96" s="14">
        <v>42</v>
      </c>
      <c r="Q96" s="5">
        <v>45</v>
      </c>
      <c r="R96" s="5">
        <v>32</v>
      </c>
    </row>
    <row r="97" spans="1:19">
      <c r="A97" s="1" t="s">
        <v>6</v>
      </c>
      <c r="B97" s="14">
        <f>STATS!AC128</f>
        <v>30</v>
      </c>
      <c r="C97" s="14">
        <v>32</v>
      </c>
      <c r="D97" s="14">
        <v>30</v>
      </c>
      <c r="E97" s="14">
        <v>37</v>
      </c>
      <c r="F97" s="14">
        <v>24</v>
      </c>
      <c r="G97" s="14">
        <v>35</v>
      </c>
      <c r="H97" s="14">
        <v>31</v>
      </c>
      <c r="I97" s="14">
        <v>27</v>
      </c>
      <c r="J97" s="14">
        <v>29</v>
      </c>
      <c r="K97" s="14" t="s">
        <v>291</v>
      </c>
      <c r="L97" s="14">
        <v>32</v>
      </c>
      <c r="M97" s="14">
        <v>18</v>
      </c>
      <c r="N97" s="14">
        <v>15</v>
      </c>
      <c r="O97" s="14">
        <v>26</v>
      </c>
      <c r="P97" s="14">
        <v>22</v>
      </c>
      <c r="Q97" s="5">
        <v>30</v>
      </c>
      <c r="R97" s="5">
        <v>24</v>
      </c>
    </row>
    <row r="98" spans="1:19">
      <c r="A98" s="1" t="s">
        <v>5</v>
      </c>
      <c r="B98" s="14">
        <f>STATS!AB128</f>
        <v>30</v>
      </c>
      <c r="C98" s="14">
        <v>23</v>
      </c>
      <c r="D98" s="14">
        <v>18</v>
      </c>
      <c r="E98" s="14">
        <v>33</v>
      </c>
      <c r="F98" s="14">
        <v>25</v>
      </c>
      <c r="G98" s="14">
        <v>20</v>
      </c>
      <c r="H98" s="14">
        <v>30</v>
      </c>
      <c r="I98" s="14">
        <v>32</v>
      </c>
      <c r="J98" s="14">
        <v>29</v>
      </c>
      <c r="K98" s="14">
        <v>30</v>
      </c>
      <c r="L98" s="14">
        <v>26</v>
      </c>
      <c r="M98" s="14">
        <v>29</v>
      </c>
      <c r="N98" s="14">
        <v>30</v>
      </c>
      <c r="O98" s="14">
        <v>34</v>
      </c>
      <c r="P98" s="14">
        <v>26</v>
      </c>
      <c r="Q98" s="5">
        <v>39</v>
      </c>
      <c r="R98" s="5">
        <v>24</v>
      </c>
    </row>
    <row r="99" spans="1:19">
      <c r="A99" s="1" t="s">
        <v>7</v>
      </c>
      <c r="B99" s="14">
        <f>STATS!AD128</f>
        <v>29</v>
      </c>
      <c r="C99" s="14">
        <v>24</v>
      </c>
      <c r="D99" s="14">
        <v>24</v>
      </c>
      <c r="E99" s="14">
        <v>19</v>
      </c>
      <c r="F99" s="14">
        <v>29</v>
      </c>
      <c r="G99" s="14">
        <v>27</v>
      </c>
      <c r="H99" s="14">
        <v>21</v>
      </c>
      <c r="I99" s="14">
        <v>26</v>
      </c>
      <c r="J99" s="14">
        <v>31</v>
      </c>
      <c r="K99" s="14">
        <v>31</v>
      </c>
      <c r="L99" s="14">
        <v>25</v>
      </c>
      <c r="M99" s="14">
        <v>24</v>
      </c>
      <c r="N99" s="14">
        <v>33</v>
      </c>
      <c r="O99" s="14">
        <v>31</v>
      </c>
      <c r="P99" s="14">
        <v>29</v>
      </c>
      <c r="Q99" s="5">
        <v>39</v>
      </c>
      <c r="R99" s="5">
        <v>34</v>
      </c>
    </row>
    <row r="102" spans="1:19" ht="15">
      <c r="A102" s="66" t="s">
        <v>33</v>
      </c>
    </row>
    <row r="103" spans="1:19">
      <c r="A103" s="6"/>
      <c r="B103" s="36" t="s">
        <v>412</v>
      </c>
      <c r="C103" s="36" t="s">
        <v>396</v>
      </c>
      <c r="D103" s="36" t="s">
        <v>380</v>
      </c>
      <c r="E103" s="36" t="s">
        <v>364</v>
      </c>
      <c r="F103" s="36" t="s">
        <v>352</v>
      </c>
      <c r="G103" s="36" t="s">
        <v>334</v>
      </c>
      <c r="H103" s="36" t="s">
        <v>319</v>
      </c>
      <c r="I103" s="36" t="s">
        <v>307</v>
      </c>
      <c r="J103" s="36" t="s">
        <v>290</v>
      </c>
      <c r="K103" s="36" t="s">
        <v>277</v>
      </c>
      <c r="L103" s="36" t="s">
        <v>249</v>
      </c>
      <c r="M103" s="36" t="s">
        <v>231</v>
      </c>
      <c r="N103" s="36" t="s">
        <v>207</v>
      </c>
      <c r="O103" s="36" t="s">
        <v>176</v>
      </c>
      <c r="P103" s="36" t="s">
        <v>145</v>
      </c>
      <c r="Q103" s="36" t="s">
        <v>103</v>
      </c>
      <c r="R103" s="36" t="s">
        <v>38</v>
      </c>
      <c r="S103" s="36" t="s">
        <v>39</v>
      </c>
    </row>
    <row r="104" spans="1:19">
      <c r="A104" s="1" t="s">
        <v>4</v>
      </c>
      <c r="B104" s="14">
        <f>STATS!AF128</f>
        <v>24</v>
      </c>
      <c r="C104" s="14">
        <v>24</v>
      </c>
      <c r="D104" s="14">
        <v>14</v>
      </c>
      <c r="E104" s="14">
        <v>19</v>
      </c>
      <c r="F104" s="14">
        <v>12</v>
      </c>
      <c r="G104" s="14">
        <v>15</v>
      </c>
      <c r="H104" s="14">
        <v>11</v>
      </c>
      <c r="I104" s="14">
        <v>12</v>
      </c>
      <c r="J104" s="14">
        <v>16</v>
      </c>
      <c r="K104" s="14">
        <v>20</v>
      </c>
      <c r="L104" s="14">
        <v>9</v>
      </c>
      <c r="M104" s="14">
        <v>9</v>
      </c>
      <c r="N104" s="14">
        <v>21</v>
      </c>
      <c r="O104" s="14">
        <v>19</v>
      </c>
      <c r="P104" s="14">
        <v>35</v>
      </c>
      <c r="Q104" s="14">
        <v>31</v>
      </c>
      <c r="R104" s="14">
        <v>28</v>
      </c>
      <c r="S104" s="5">
        <v>14</v>
      </c>
    </row>
    <row r="105" spans="1:19">
      <c r="A105" s="1" t="s">
        <v>5</v>
      </c>
      <c r="B105" s="14">
        <f>STATS!AG128</f>
        <v>11</v>
      </c>
      <c r="C105" s="14">
        <v>18</v>
      </c>
      <c r="D105" s="14">
        <v>8</v>
      </c>
      <c r="E105" s="14">
        <v>8</v>
      </c>
      <c r="F105" s="14">
        <v>10</v>
      </c>
      <c r="G105" s="14">
        <v>16</v>
      </c>
      <c r="H105" s="14">
        <v>12</v>
      </c>
      <c r="I105" s="14">
        <v>13</v>
      </c>
      <c r="J105" s="14">
        <v>12</v>
      </c>
      <c r="K105" s="14">
        <v>18</v>
      </c>
      <c r="L105" s="14">
        <v>12</v>
      </c>
      <c r="M105" s="14">
        <v>8</v>
      </c>
      <c r="N105" s="14">
        <v>8</v>
      </c>
      <c r="O105" s="14">
        <v>14</v>
      </c>
      <c r="P105" s="14">
        <v>12</v>
      </c>
      <c r="Q105" s="14">
        <v>13</v>
      </c>
      <c r="R105" s="14">
        <v>10</v>
      </c>
      <c r="S105" s="5">
        <v>10</v>
      </c>
    </row>
    <row r="106" spans="1:19">
      <c r="A106" s="1" t="s">
        <v>6</v>
      </c>
      <c r="B106" s="14">
        <f>STATS!AH128</f>
        <v>11</v>
      </c>
      <c r="C106" s="14">
        <v>11</v>
      </c>
      <c r="D106" s="14">
        <v>10</v>
      </c>
      <c r="E106" s="14">
        <v>8</v>
      </c>
      <c r="F106" s="14">
        <v>6</v>
      </c>
      <c r="G106" s="14">
        <v>11</v>
      </c>
      <c r="H106" s="14">
        <v>11</v>
      </c>
      <c r="I106" s="14">
        <v>7</v>
      </c>
      <c r="J106" s="14">
        <v>3</v>
      </c>
      <c r="K106" s="14" t="s">
        <v>291</v>
      </c>
      <c r="L106" s="14">
        <v>3</v>
      </c>
      <c r="M106" s="14">
        <v>5</v>
      </c>
      <c r="N106" s="14">
        <v>9</v>
      </c>
      <c r="O106" s="14">
        <v>7</v>
      </c>
      <c r="P106" s="14">
        <v>5</v>
      </c>
      <c r="Q106" s="14">
        <v>7</v>
      </c>
      <c r="R106" s="14">
        <v>6</v>
      </c>
      <c r="S106" s="5">
        <v>4</v>
      </c>
    </row>
    <row r="107" spans="1:19">
      <c r="A107" s="1" t="s">
        <v>7</v>
      </c>
      <c r="B107" s="14">
        <f>STATS!AI128</f>
        <v>11</v>
      </c>
      <c r="C107" s="14">
        <v>7</v>
      </c>
      <c r="D107" s="14">
        <v>8</v>
      </c>
      <c r="E107" s="14">
        <v>7</v>
      </c>
      <c r="F107" s="14">
        <v>10</v>
      </c>
      <c r="G107" s="14">
        <v>9</v>
      </c>
      <c r="H107" s="14">
        <v>6</v>
      </c>
      <c r="I107" s="14">
        <v>3</v>
      </c>
      <c r="J107" s="14">
        <v>13</v>
      </c>
      <c r="K107" s="14">
        <v>9</v>
      </c>
      <c r="L107" s="14">
        <v>9</v>
      </c>
      <c r="M107" s="14">
        <v>9</v>
      </c>
      <c r="N107" s="14">
        <v>6</v>
      </c>
      <c r="O107" s="14">
        <v>11</v>
      </c>
      <c r="P107" s="14">
        <v>7</v>
      </c>
      <c r="Q107" s="14">
        <v>11</v>
      </c>
      <c r="R107" s="14">
        <v>4</v>
      </c>
      <c r="S107" s="5">
        <v>12</v>
      </c>
    </row>
    <row r="110" spans="1:19" ht="15">
      <c r="A110" s="66" t="s">
        <v>40</v>
      </c>
    </row>
    <row r="111" spans="1:19">
      <c r="A111" s="6"/>
      <c r="B111" s="36" t="s">
        <v>412</v>
      </c>
      <c r="C111" s="36" t="s">
        <v>396</v>
      </c>
      <c r="D111" s="36" t="s">
        <v>380</v>
      </c>
      <c r="E111" s="36" t="s">
        <v>364</v>
      </c>
      <c r="F111" s="36" t="s">
        <v>352</v>
      </c>
      <c r="G111" s="36" t="s">
        <v>334</v>
      </c>
      <c r="H111" s="36" t="s">
        <v>319</v>
      </c>
      <c r="I111" s="36" t="s">
        <v>307</v>
      </c>
      <c r="J111" s="36" t="s">
        <v>290</v>
      </c>
      <c r="K111" s="36" t="s">
        <v>277</v>
      </c>
      <c r="L111" s="36" t="s">
        <v>249</v>
      </c>
      <c r="M111" s="36" t="s">
        <v>231</v>
      </c>
      <c r="N111" s="36" t="s">
        <v>207</v>
      </c>
      <c r="O111" s="36" t="s">
        <v>176</v>
      </c>
      <c r="P111" s="36" t="s">
        <v>145</v>
      </c>
      <c r="Q111" s="36" t="s">
        <v>103</v>
      </c>
      <c r="R111" s="36" t="s">
        <v>38</v>
      </c>
      <c r="S111" s="36" t="s">
        <v>39</v>
      </c>
    </row>
    <row r="112" spans="1:19">
      <c r="A112" s="1" t="s">
        <v>6</v>
      </c>
      <c r="B112" s="14">
        <f>STATS!AM128</f>
        <v>3</v>
      </c>
      <c r="C112" s="14">
        <v>6</v>
      </c>
      <c r="D112" s="14">
        <v>0</v>
      </c>
      <c r="E112" s="14">
        <v>1</v>
      </c>
      <c r="F112" s="14">
        <v>1</v>
      </c>
      <c r="G112" s="14">
        <v>1</v>
      </c>
      <c r="H112" s="14">
        <v>0</v>
      </c>
      <c r="I112" s="14">
        <v>0</v>
      </c>
      <c r="J112" s="14">
        <v>2</v>
      </c>
      <c r="K112" s="14" t="s">
        <v>291</v>
      </c>
      <c r="L112" s="14">
        <v>1</v>
      </c>
      <c r="M112" s="14">
        <v>1</v>
      </c>
      <c r="N112" s="14">
        <v>3</v>
      </c>
      <c r="O112" s="14">
        <v>1</v>
      </c>
      <c r="P112" s="14">
        <v>0</v>
      </c>
      <c r="Q112" s="14">
        <v>0</v>
      </c>
      <c r="R112" s="5">
        <v>3</v>
      </c>
      <c r="S112" s="5">
        <v>0</v>
      </c>
    </row>
    <row r="113" spans="1:19">
      <c r="A113" s="1" t="s">
        <v>4</v>
      </c>
      <c r="B113" s="14">
        <f>STATS!AK128</f>
        <v>3</v>
      </c>
      <c r="C113" s="14">
        <v>5</v>
      </c>
      <c r="D113" s="14">
        <v>8</v>
      </c>
      <c r="E113" s="14">
        <v>5</v>
      </c>
      <c r="F113" s="14">
        <v>4</v>
      </c>
      <c r="G113" s="14">
        <v>5</v>
      </c>
      <c r="H113" s="14">
        <v>3</v>
      </c>
      <c r="I113" s="14">
        <v>5</v>
      </c>
      <c r="J113" s="14">
        <v>0</v>
      </c>
      <c r="K113" s="14">
        <v>4</v>
      </c>
      <c r="L113" s="14">
        <v>3</v>
      </c>
      <c r="M113" s="14">
        <v>4</v>
      </c>
      <c r="N113" s="14">
        <v>7</v>
      </c>
      <c r="O113" s="14">
        <v>8</v>
      </c>
      <c r="P113" s="14">
        <v>6</v>
      </c>
      <c r="Q113" s="14">
        <v>9</v>
      </c>
      <c r="R113" s="5">
        <v>10</v>
      </c>
      <c r="S113" s="5">
        <v>5</v>
      </c>
    </row>
    <row r="114" spans="1:19">
      <c r="A114" s="1" t="s">
        <v>7</v>
      </c>
      <c r="B114" s="14">
        <f>STATS!AN128</f>
        <v>3</v>
      </c>
      <c r="C114" s="14">
        <v>4</v>
      </c>
      <c r="D114" s="14">
        <v>2</v>
      </c>
      <c r="E114" s="14">
        <v>3</v>
      </c>
      <c r="F114" s="14">
        <v>1</v>
      </c>
      <c r="G114" s="14">
        <v>1</v>
      </c>
      <c r="H114" s="14">
        <v>1</v>
      </c>
      <c r="I114" s="14">
        <v>5</v>
      </c>
      <c r="J114" s="14">
        <v>2</v>
      </c>
      <c r="K114" s="14">
        <v>0</v>
      </c>
      <c r="L114" s="14">
        <v>1</v>
      </c>
      <c r="M114" s="14">
        <v>1</v>
      </c>
      <c r="N114" s="14">
        <v>1</v>
      </c>
      <c r="O114" s="14">
        <v>7</v>
      </c>
      <c r="P114" s="14">
        <v>4</v>
      </c>
      <c r="Q114" s="14">
        <v>2</v>
      </c>
      <c r="R114" s="5">
        <v>4</v>
      </c>
      <c r="S114" s="5">
        <v>5</v>
      </c>
    </row>
    <row r="115" spans="1:19">
      <c r="A115" s="1" t="s">
        <v>5</v>
      </c>
      <c r="B115" s="14">
        <f>STATS!AL128</f>
        <v>2</v>
      </c>
      <c r="C115" s="14">
        <v>7</v>
      </c>
      <c r="D115" s="14">
        <v>2</v>
      </c>
      <c r="E115" s="14">
        <v>6</v>
      </c>
      <c r="F115" s="14">
        <v>4</v>
      </c>
      <c r="G115" s="14">
        <v>3</v>
      </c>
      <c r="H115" s="14">
        <v>4</v>
      </c>
      <c r="I115" s="14">
        <v>6</v>
      </c>
      <c r="J115" s="14">
        <v>3</v>
      </c>
      <c r="K115" s="14">
        <v>5</v>
      </c>
      <c r="L115" s="14">
        <v>7</v>
      </c>
      <c r="M115" s="14">
        <v>5</v>
      </c>
      <c r="N115" s="14">
        <v>2</v>
      </c>
      <c r="O115" s="14">
        <v>2</v>
      </c>
      <c r="P115" s="14">
        <v>3</v>
      </c>
      <c r="Q115" s="14">
        <v>3</v>
      </c>
      <c r="R115" s="5">
        <v>5</v>
      </c>
      <c r="S115" s="5">
        <v>2</v>
      </c>
    </row>
    <row r="118" spans="1:19" ht="15">
      <c r="A118" s="66" t="s">
        <v>45</v>
      </c>
    </row>
    <row r="119" spans="1:19" ht="15">
      <c r="A119" s="66"/>
      <c r="B119" s="36" t="s">
        <v>412</v>
      </c>
      <c r="C119" s="36" t="s">
        <v>396</v>
      </c>
      <c r="D119" s="36" t="s">
        <v>380</v>
      </c>
      <c r="E119" s="36" t="s">
        <v>364</v>
      </c>
      <c r="F119" s="36" t="s">
        <v>352</v>
      </c>
      <c r="G119" s="36" t="s">
        <v>334</v>
      </c>
      <c r="H119" s="36" t="s">
        <v>319</v>
      </c>
      <c r="I119" s="36" t="s">
        <v>307</v>
      </c>
      <c r="J119" s="36" t="s">
        <v>290</v>
      </c>
      <c r="K119" s="36" t="s">
        <v>277</v>
      </c>
      <c r="L119" s="36" t="s">
        <v>249</v>
      </c>
      <c r="M119" s="36" t="s">
        <v>231</v>
      </c>
      <c r="N119" s="36" t="s">
        <v>207</v>
      </c>
      <c r="O119" s="36" t="s">
        <v>176</v>
      </c>
      <c r="P119" s="36" t="s">
        <v>145</v>
      </c>
      <c r="Q119" s="36" t="s">
        <v>103</v>
      </c>
      <c r="R119" s="36" t="s">
        <v>38</v>
      </c>
      <c r="S119" s="36" t="s">
        <v>39</v>
      </c>
    </row>
    <row r="120" spans="1:19">
      <c r="A120" s="1" t="s">
        <v>6</v>
      </c>
      <c r="B120" s="14">
        <f>STATS!AR128</f>
        <v>1</v>
      </c>
      <c r="C120" s="14">
        <v>0</v>
      </c>
      <c r="D120" s="14">
        <v>1</v>
      </c>
      <c r="E120" s="14">
        <v>1</v>
      </c>
      <c r="F120" s="14">
        <v>0</v>
      </c>
      <c r="G120" s="14">
        <v>0</v>
      </c>
      <c r="H120" s="14">
        <v>0</v>
      </c>
      <c r="I120" s="14">
        <v>0</v>
      </c>
      <c r="J120" s="14">
        <v>1</v>
      </c>
      <c r="K120" s="14" t="s">
        <v>291</v>
      </c>
      <c r="L120" s="14">
        <v>0</v>
      </c>
      <c r="M120" s="14">
        <v>0</v>
      </c>
      <c r="N120" s="14">
        <v>0</v>
      </c>
      <c r="O120" s="14">
        <v>1</v>
      </c>
      <c r="P120" s="14">
        <v>0</v>
      </c>
      <c r="Q120" s="14">
        <v>0</v>
      </c>
      <c r="R120" s="5">
        <v>0</v>
      </c>
      <c r="S120" s="5">
        <v>0</v>
      </c>
    </row>
    <row r="121" spans="1:19">
      <c r="A121" s="1" t="s">
        <v>5</v>
      </c>
      <c r="B121" s="14">
        <f>STATS!AQ128</f>
        <v>0</v>
      </c>
      <c r="C121" s="14">
        <v>2</v>
      </c>
      <c r="D121" s="14">
        <v>6</v>
      </c>
      <c r="E121" s="14">
        <v>1</v>
      </c>
      <c r="F121" s="14">
        <v>0</v>
      </c>
      <c r="G121" s="14">
        <v>1</v>
      </c>
      <c r="H121" s="14">
        <v>0</v>
      </c>
      <c r="I121" s="14">
        <v>1</v>
      </c>
      <c r="J121" s="14">
        <v>2</v>
      </c>
      <c r="K121" s="14">
        <v>3</v>
      </c>
      <c r="L121" s="14">
        <v>1</v>
      </c>
      <c r="M121" s="14">
        <v>1</v>
      </c>
      <c r="N121" s="14">
        <v>0</v>
      </c>
      <c r="O121" s="14">
        <v>0</v>
      </c>
      <c r="P121" s="14">
        <v>1</v>
      </c>
      <c r="Q121" s="14">
        <v>1</v>
      </c>
      <c r="R121" s="5">
        <v>1</v>
      </c>
      <c r="S121" s="5">
        <v>2</v>
      </c>
    </row>
    <row r="122" spans="1:19">
      <c r="A122" s="1" t="s">
        <v>4</v>
      </c>
      <c r="B122" s="14">
        <f>STATS!AP128</f>
        <v>0</v>
      </c>
      <c r="C122" s="14">
        <v>2</v>
      </c>
      <c r="D122" s="14">
        <v>1</v>
      </c>
      <c r="E122" s="14">
        <v>2</v>
      </c>
      <c r="F122" s="14">
        <v>0</v>
      </c>
      <c r="G122" s="14">
        <v>0</v>
      </c>
      <c r="H122" s="14">
        <v>0</v>
      </c>
      <c r="I122" s="14">
        <v>0</v>
      </c>
      <c r="J122" s="14">
        <v>1</v>
      </c>
      <c r="K122" s="14">
        <v>3</v>
      </c>
      <c r="L122" s="14">
        <v>0</v>
      </c>
      <c r="M122" s="14">
        <v>0</v>
      </c>
      <c r="N122" s="14">
        <v>2</v>
      </c>
      <c r="O122" s="14">
        <v>4</v>
      </c>
      <c r="P122" s="14">
        <v>1</v>
      </c>
      <c r="Q122" s="14">
        <v>4</v>
      </c>
      <c r="R122" s="5">
        <v>1</v>
      </c>
      <c r="S122" s="5">
        <v>1</v>
      </c>
    </row>
    <row r="123" spans="1:19">
      <c r="A123" s="1" t="s">
        <v>7</v>
      </c>
      <c r="B123" s="14">
        <f>STATS!AS128</f>
        <v>0</v>
      </c>
      <c r="C123" s="14">
        <v>1</v>
      </c>
      <c r="D123" s="14">
        <v>1</v>
      </c>
      <c r="E123" s="14">
        <v>1</v>
      </c>
      <c r="F123" s="14">
        <v>1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1</v>
      </c>
      <c r="N123" s="14">
        <v>1</v>
      </c>
      <c r="O123" s="14">
        <v>1</v>
      </c>
      <c r="P123" s="14">
        <v>0</v>
      </c>
      <c r="Q123" s="14">
        <v>1</v>
      </c>
      <c r="R123" s="5">
        <v>0</v>
      </c>
      <c r="S123" s="5">
        <v>1</v>
      </c>
    </row>
    <row r="124" spans="1:19">
      <c r="B124" s="14"/>
      <c r="C124" s="14"/>
      <c r="D124" s="5"/>
      <c r="E124" s="5"/>
    </row>
    <row r="126" spans="1:19" ht="15">
      <c r="A126" s="66" t="s">
        <v>105</v>
      </c>
    </row>
    <row r="127" spans="1:19">
      <c r="A127" s="6"/>
      <c r="B127" s="36" t="s">
        <v>412</v>
      </c>
      <c r="C127" s="36" t="s">
        <v>396</v>
      </c>
      <c r="D127" s="36" t="s">
        <v>380</v>
      </c>
      <c r="E127" s="36" t="s">
        <v>364</v>
      </c>
      <c r="F127" s="36" t="s">
        <v>352</v>
      </c>
      <c r="G127" s="36" t="s">
        <v>334</v>
      </c>
      <c r="H127" s="36" t="s">
        <v>319</v>
      </c>
      <c r="I127" s="36" t="s">
        <v>307</v>
      </c>
      <c r="J127" s="36" t="s">
        <v>290</v>
      </c>
      <c r="K127" s="36" t="s">
        <v>277</v>
      </c>
      <c r="L127" s="36" t="s">
        <v>249</v>
      </c>
      <c r="M127" s="36" t="s">
        <v>231</v>
      </c>
      <c r="N127" s="36" t="s">
        <v>207</v>
      </c>
      <c r="O127" s="36" t="s">
        <v>176</v>
      </c>
      <c r="P127" s="36" t="s">
        <v>145</v>
      </c>
      <c r="Q127" s="36" t="s">
        <v>103</v>
      </c>
      <c r="R127" s="36" t="s">
        <v>38</v>
      </c>
      <c r="S127" s="36" t="s">
        <v>39</v>
      </c>
    </row>
    <row r="128" spans="1:19">
      <c r="A128" s="1" t="s">
        <v>7</v>
      </c>
      <c r="B128" s="14">
        <f>STATS!AX128</f>
        <v>1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1</v>
      </c>
      <c r="M128" s="14">
        <v>0</v>
      </c>
      <c r="N128" s="14">
        <v>1</v>
      </c>
      <c r="O128" s="14">
        <v>0</v>
      </c>
      <c r="P128" s="14">
        <v>0</v>
      </c>
      <c r="Q128" s="14">
        <v>0</v>
      </c>
      <c r="R128" s="5">
        <v>1</v>
      </c>
      <c r="S128" s="5">
        <v>1</v>
      </c>
    </row>
    <row r="129" spans="1:36">
      <c r="A129" s="1" t="s">
        <v>4</v>
      </c>
      <c r="B129" s="14">
        <f>STATS!AU128</f>
        <v>1</v>
      </c>
      <c r="C129" s="14">
        <v>0</v>
      </c>
      <c r="D129" s="14">
        <v>1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2</v>
      </c>
      <c r="R129" s="5">
        <v>1</v>
      </c>
      <c r="S129" s="5">
        <v>0</v>
      </c>
    </row>
    <row r="130" spans="1:36">
      <c r="A130" s="1" t="s">
        <v>5</v>
      </c>
      <c r="B130" s="14">
        <f>STATS!AV128</f>
        <v>0</v>
      </c>
      <c r="C130" s="14">
        <v>0</v>
      </c>
      <c r="D130" s="14">
        <v>2</v>
      </c>
      <c r="E130" s="14">
        <v>1</v>
      </c>
      <c r="F130" s="14">
        <v>0</v>
      </c>
      <c r="G130" s="14">
        <v>0</v>
      </c>
      <c r="H130" s="14">
        <v>0</v>
      </c>
      <c r="I130" s="14">
        <v>1</v>
      </c>
      <c r="J130" s="14">
        <v>1</v>
      </c>
      <c r="K130" s="14">
        <v>2</v>
      </c>
      <c r="L130" s="14">
        <v>1</v>
      </c>
      <c r="M130" s="14">
        <v>0</v>
      </c>
      <c r="N130" s="14">
        <v>1</v>
      </c>
      <c r="O130" s="14">
        <v>1</v>
      </c>
      <c r="P130" s="14">
        <v>0</v>
      </c>
      <c r="Q130" s="14">
        <v>0</v>
      </c>
      <c r="R130" s="5">
        <v>0</v>
      </c>
      <c r="S130" s="5">
        <v>0</v>
      </c>
    </row>
    <row r="131" spans="1:36">
      <c r="A131" s="1" t="s">
        <v>6</v>
      </c>
      <c r="B131" s="14">
        <f>STATS!AW128</f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 t="s">
        <v>291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5">
        <v>0</v>
      </c>
      <c r="S131" s="5">
        <v>0</v>
      </c>
    </row>
    <row r="132" spans="1:36">
      <c r="A132" s="116"/>
      <c r="B132" s="14"/>
      <c r="C132" s="14"/>
      <c r="D132" s="5"/>
      <c r="E132" s="5"/>
    </row>
    <row r="134" spans="1:36" ht="15">
      <c r="A134" s="66" t="s">
        <v>60</v>
      </c>
      <c r="H134" s="5"/>
    </row>
    <row r="135" spans="1:36">
      <c r="A135" s="6"/>
      <c r="B135" s="36" t="s">
        <v>412</v>
      </c>
      <c r="C135" s="36"/>
      <c r="D135" s="36" t="s">
        <v>396</v>
      </c>
      <c r="E135" s="36"/>
      <c r="F135" s="36" t="s">
        <v>380</v>
      </c>
      <c r="G135" s="36"/>
      <c r="H135" s="36" t="s">
        <v>364</v>
      </c>
      <c r="I135" s="36"/>
      <c r="J135" s="36" t="s">
        <v>352</v>
      </c>
      <c r="K135" s="36"/>
      <c r="L135" s="36" t="s">
        <v>334</v>
      </c>
      <c r="M135" s="36"/>
      <c r="N135" s="36" t="s">
        <v>319</v>
      </c>
      <c r="O135" s="36"/>
      <c r="P135" s="36" t="s">
        <v>307</v>
      </c>
      <c r="Q135" s="36"/>
      <c r="R135" s="36" t="s">
        <v>290</v>
      </c>
      <c r="S135" s="36"/>
      <c r="T135" s="36" t="s">
        <v>277</v>
      </c>
      <c r="U135" s="36"/>
      <c r="V135" s="36" t="s">
        <v>249</v>
      </c>
      <c r="W135" s="36"/>
      <c r="X135" s="36" t="s">
        <v>231</v>
      </c>
      <c r="Y135" s="36"/>
      <c r="Z135" s="36" t="s">
        <v>207</v>
      </c>
      <c r="AA135" s="36"/>
      <c r="AB135" s="131" t="s">
        <v>176</v>
      </c>
      <c r="AC135" s="131"/>
      <c r="AD135" s="131" t="s">
        <v>145</v>
      </c>
      <c r="AE135" s="131"/>
      <c r="AF135" s="131" t="s">
        <v>103</v>
      </c>
      <c r="AG135" s="131"/>
      <c r="AH135" s="131" t="s">
        <v>38</v>
      </c>
      <c r="AI135" s="131"/>
      <c r="AJ135" s="36" t="s">
        <v>39</v>
      </c>
    </row>
    <row r="136" spans="1:36">
      <c r="A136" s="1" t="s">
        <v>7</v>
      </c>
      <c r="B136" s="68">
        <f>MAX(STATS!I134,STATS!I138,STATS!I142,STATS!I146,STATS!I150,STATS!I154,STATS!I158)</f>
        <v>108</v>
      </c>
      <c r="C136" s="96" t="s">
        <v>434</v>
      </c>
      <c r="D136" s="68">
        <v>103</v>
      </c>
      <c r="E136" s="96" t="s">
        <v>59</v>
      </c>
      <c r="F136" s="68">
        <v>98</v>
      </c>
      <c r="G136" s="95" t="s">
        <v>260</v>
      </c>
      <c r="H136" s="68">
        <v>100</v>
      </c>
      <c r="I136" s="95" t="s">
        <v>59</v>
      </c>
      <c r="J136" s="68">
        <v>95</v>
      </c>
      <c r="K136" s="95" t="s">
        <v>283</v>
      </c>
      <c r="L136" s="68">
        <v>93</v>
      </c>
      <c r="M136" s="22" t="s">
        <v>59</v>
      </c>
      <c r="N136" s="68">
        <v>97</v>
      </c>
      <c r="O136" s="22" t="s">
        <v>330</v>
      </c>
      <c r="P136" s="68">
        <v>97</v>
      </c>
      <c r="Q136" s="22" t="s">
        <v>260</v>
      </c>
      <c r="R136" s="68">
        <v>105</v>
      </c>
      <c r="S136" s="22" t="s">
        <v>298</v>
      </c>
      <c r="T136" s="68">
        <v>99</v>
      </c>
      <c r="U136" s="22" t="s">
        <v>100</v>
      </c>
      <c r="V136" s="68">
        <v>97</v>
      </c>
      <c r="W136" s="22" t="s">
        <v>143</v>
      </c>
      <c r="X136" s="54">
        <v>96</v>
      </c>
      <c r="Y136" s="76" t="s">
        <v>10</v>
      </c>
      <c r="Z136" s="54">
        <v>97</v>
      </c>
      <c r="AA136" s="76" t="s">
        <v>98</v>
      </c>
      <c r="AB136" s="39">
        <v>103</v>
      </c>
      <c r="AC136" s="1" t="s">
        <v>180</v>
      </c>
      <c r="AD136" s="1">
        <v>99</v>
      </c>
      <c r="AE136" s="51" t="s">
        <v>142</v>
      </c>
      <c r="AF136" s="53">
        <v>99</v>
      </c>
      <c r="AG136" s="1" t="s">
        <v>98</v>
      </c>
      <c r="AH136" s="39">
        <v>101</v>
      </c>
      <c r="AI136" s="1" t="s">
        <v>10</v>
      </c>
      <c r="AJ136" s="5">
        <v>110</v>
      </c>
    </row>
    <row r="137" spans="1:36">
      <c r="A137" s="1" t="s">
        <v>4</v>
      </c>
      <c r="B137" s="68">
        <f>MAX(STATS!F134,STATS!F138,STATS!F142,STATS!F146,STATS!F150,STATS!F154,STATS!F158)</f>
        <v>104</v>
      </c>
      <c r="C137" s="95" t="s">
        <v>439</v>
      </c>
      <c r="D137" s="68">
        <v>105</v>
      </c>
      <c r="E137" s="95" t="s">
        <v>100</v>
      </c>
      <c r="F137" s="68">
        <v>100</v>
      </c>
      <c r="G137" s="95" t="s">
        <v>393</v>
      </c>
      <c r="H137" s="68">
        <v>111</v>
      </c>
      <c r="I137" s="95" t="s">
        <v>370</v>
      </c>
      <c r="J137" s="68">
        <v>101</v>
      </c>
      <c r="K137" s="95" t="s">
        <v>271</v>
      </c>
      <c r="L137" s="68">
        <v>101</v>
      </c>
      <c r="M137" s="22" t="s">
        <v>341</v>
      </c>
      <c r="N137" s="68">
        <v>104</v>
      </c>
      <c r="O137" s="22" t="s">
        <v>325</v>
      </c>
      <c r="P137" s="68">
        <v>102</v>
      </c>
      <c r="Q137" s="22" t="s">
        <v>271</v>
      </c>
      <c r="R137" s="68">
        <v>106</v>
      </c>
      <c r="S137" s="22" t="s">
        <v>180</v>
      </c>
      <c r="T137" s="68">
        <v>110</v>
      </c>
      <c r="U137" s="22" t="s">
        <v>104</v>
      </c>
      <c r="V137" s="68">
        <v>100</v>
      </c>
      <c r="W137" s="22" t="s">
        <v>143</v>
      </c>
      <c r="X137" s="75" t="s">
        <v>242</v>
      </c>
      <c r="Y137" s="76" t="s">
        <v>10</v>
      </c>
      <c r="Z137" s="75" t="s">
        <v>218</v>
      </c>
      <c r="AA137" s="76" t="s">
        <v>98</v>
      </c>
      <c r="AB137" s="39">
        <v>106</v>
      </c>
      <c r="AC137" s="1" t="s">
        <v>208</v>
      </c>
      <c r="AD137" s="1">
        <v>109</v>
      </c>
      <c r="AE137" s="51" t="s">
        <v>142</v>
      </c>
      <c r="AF137" s="53">
        <v>121</v>
      </c>
      <c r="AG137" s="1" t="s">
        <v>113</v>
      </c>
      <c r="AH137" s="39">
        <v>112</v>
      </c>
      <c r="AI137" s="1" t="s">
        <v>59</v>
      </c>
      <c r="AJ137" s="5">
        <v>104</v>
      </c>
    </row>
    <row r="138" spans="1:36">
      <c r="A138" s="1" t="s">
        <v>5</v>
      </c>
      <c r="B138" s="68">
        <f>MAX(STATS!G134,STATS!G138,STATS!G142,STATS!G146,STATS!G150,STATS!G154,STATS!G158)</f>
        <v>99</v>
      </c>
      <c r="C138" s="95" t="s">
        <v>438</v>
      </c>
      <c r="D138" s="68">
        <v>101</v>
      </c>
      <c r="E138" s="95" t="s">
        <v>59</v>
      </c>
      <c r="F138" s="68">
        <v>101</v>
      </c>
      <c r="G138" s="95" t="s">
        <v>271</v>
      </c>
      <c r="H138" s="68">
        <v>102</v>
      </c>
      <c r="I138" s="95" t="s">
        <v>374</v>
      </c>
      <c r="J138" s="68">
        <v>94</v>
      </c>
      <c r="K138" s="95" t="s">
        <v>243</v>
      </c>
      <c r="L138" s="68">
        <v>102</v>
      </c>
      <c r="M138" s="22" t="s">
        <v>180</v>
      </c>
      <c r="N138" s="68">
        <v>99</v>
      </c>
      <c r="O138" s="22" t="s">
        <v>331</v>
      </c>
      <c r="P138" s="68">
        <v>100</v>
      </c>
      <c r="Q138" s="22" t="s">
        <v>260</v>
      </c>
      <c r="R138" s="68">
        <v>104</v>
      </c>
      <c r="S138" s="22" t="s">
        <v>180</v>
      </c>
      <c r="T138" s="68">
        <v>104</v>
      </c>
      <c r="U138" s="22" t="s">
        <v>286</v>
      </c>
      <c r="V138" s="68">
        <v>104</v>
      </c>
      <c r="W138" s="22" t="s">
        <v>143</v>
      </c>
      <c r="X138" s="54">
        <v>103</v>
      </c>
      <c r="Y138" s="22" t="s">
        <v>10</v>
      </c>
      <c r="Z138" s="54">
        <v>98</v>
      </c>
      <c r="AA138" s="22" t="s">
        <v>217</v>
      </c>
      <c r="AB138" s="39">
        <v>100</v>
      </c>
      <c r="AC138" s="1" t="s">
        <v>206</v>
      </c>
      <c r="AD138" s="1">
        <v>95</v>
      </c>
      <c r="AE138" s="51" t="s">
        <v>241</v>
      </c>
      <c r="AF138" s="53">
        <v>103</v>
      </c>
      <c r="AG138" s="1" t="s">
        <v>99</v>
      </c>
      <c r="AH138" s="39">
        <v>98</v>
      </c>
      <c r="AI138" s="1" t="s">
        <v>58</v>
      </c>
      <c r="AJ138" s="5">
        <v>101</v>
      </c>
    </row>
    <row r="139" spans="1:36">
      <c r="A139" s="1" t="s">
        <v>6</v>
      </c>
      <c r="B139" s="68">
        <f>MAX(STATS!H134,STATS!H138,STATS!H142,STATS!H146,STATS!H150,STATS!H154,STATS!H158)</f>
        <v>98</v>
      </c>
      <c r="C139" s="96" t="s">
        <v>450</v>
      </c>
      <c r="D139" s="68">
        <v>104</v>
      </c>
      <c r="E139" s="96" t="s">
        <v>407</v>
      </c>
      <c r="F139" s="68">
        <v>98</v>
      </c>
      <c r="G139" s="96" t="s">
        <v>59</v>
      </c>
      <c r="H139" s="68">
        <v>99</v>
      </c>
      <c r="I139" s="96" t="s">
        <v>375</v>
      </c>
      <c r="J139" s="68">
        <v>94</v>
      </c>
      <c r="K139" s="96" t="s">
        <v>58</v>
      </c>
      <c r="L139" s="68">
        <v>98</v>
      </c>
      <c r="M139" s="76" t="s">
        <v>348</v>
      </c>
      <c r="N139" s="68">
        <v>96</v>
      </c>
      <c r="O139" s="76" t="s">
        <v>100</v>
      </c>
      <c r="P139" s="68">
        <v>95</v>
      </c>
      <c r="Q139" s="76" t="s">
        <v>315</v>
      </c>
      <c r="R139" s="68">
        <v>96</v>
      </c>
      <c r="S139" s="76" t="s">
        <v>303</v>
      </c>
      <c r="T139" s="68" t="s">
        <v>291</v>
      </c>
      <c r="U139" s="76" t="s">
        <v>284</v>
      </c>
      <c r="V139" s="68">
        <v>93</v>
      </c>
      <c r="W139" s="76" t="s">
        <v>262</v>
      </c>
      <c r="X139" s="54">
        <v>91</v>
      </c>
      <c r="Y139" s="76" t="s">
        <v>10</v>
      </c>
      <c r="Z139" s="54">
        <v>94</v>
      </c>
      <c r="AA139" s="76" t="s">
        <v>98</v>
      </c>
      <c r="AB139" s="39">
        <v>101</v>
      </c>
      <c r="AC139" s="1" t="s">
        <v>181</v>
      </c>
      <c r="AD139" s="1">
        <v>91</v>
      </c>
      <c r="AE139" s="51" t="s">
        <v>143</v>
      </c>
      <c r="AF139" s="53">
        <v>94</v>
      </c>
      <c r="AG139" s="1" t="s">
        <v>99</v>
      </c>
      <c r="AH139" s="39">
        <v>95</v>
      </c>
      <c r="AI139" s="1" t="s">
        <v>59</v>
      </c>
      <c r="AJ139" s="5"/>
    </row>
    <row r="140" spans="1:36">
      <c r="B140" s="4"/>
      <c r="C140" s="92"/>
    </row>
    <row r="142" spans="1:36" ht="15">
      <c r="A142" s="66" t="s">
        <v>108</v>
      </c>
    </row>
    <row r="143" spans="1:36">
      <c r="A143" s="6"/>
      <c r="B143" s="36" t="s">
        <v>412</v>
      </c>
      <c r="D143" s="36" t="s">
        <v>396</v>
      </c>
      <c r="E143" s="36" t="s">
        <v>380</v>
      </c>
      <c r="F143" s="36" t="s">
        <v>364</v>
      </c>
      <c r="G143" s="36" t="s">
        <v>352</v>
      </c>
      <c r="H143" s="36" t="s">
        <v>334</v>
      </c>
      <c r="I143" s="36" t="s">
        <v>319</v>
      </c>
      <c r="J143" s="36" t="s">
        <v>307</v>
      </c>
      <c r="K143" s="36" t="s">
        <v>290</v>
      </c>
      <c r="L143" s="36" t="s">
        <v>277</v>
      </c>
      <c r="M143" s="36" t="s">
        <v>249</v>
      </c>
      <c r="N143" s="36" t="s">
        <v>231</v>
      </c>
      <c r="O143" s="36" t="s">
        <v>207</v>
      </c>
      <c r="P143" s="36" t="s">
        <v>176</v>
      </c>
      <c r="Q143" s="36" t="s">
        <v>145</v>
      </c>
      <c r="R143" s="36" t="s">
        <v>103</v>
      </c>
      <c r="S143" s="36" t="s">
        <v>38</v>
      </c>
      <c r="T143" s="36" t="s">
        <v>39</v>
      </c>
    </row>
    <row r="144" spans="1:36">
      <c r="A144" s="1" t="s">
        <v>7</v>
      </c>
      <c r="B144" s="14">
        <f>MAX(STATS!I132:I133,STATS!I136:I137,STATS!I140:I141,STATS!I144:I145,STATS!I148:I149,STATS!I152:I153,STATS!I156:I157)</f>
        <v>66</v>
      </c>
      <c r="C144" s="125" t="s">
        <v>452</v>
      </c>
      <c r="D144" s="14">
        <v>56</v>
      </c>
      <c r="E144" s="14">
        <v>53</v>
      </c>
      <c r="F144" s="14">
        <v>51</v>
      </c>
      <c r="G144" s="14">
        <v>49</v>
      </c>
      <c r="H144" s="14">
        <v>47</v>
      </c>
      <c r="I144" s="14">
        <v>49</v>
      </c>
      <c r="J144" s="14">
        <v>53</v>
      </c>
      <c r="K144" s="50" t="s">
        <v>266</v>
      </c>
      <c r="L144" s="50" t="s">
        <v>220</v>
      </c>
      <c r="M144" s="50" t="s">
        <v>245</v>
      </c>
      <c r="N144" s="50" t="s">
        <v>244</v>
      </c>
      <c r="O144" s="50" t="s">
        <v>186</v>
      </c>
      <c r="P144" s="50" t="s">
        <v>186</v>
      </c>
      <c r="Q144" s="50" t="s">
        <v>152</v>
      </c>
      <c r="R144" s="78">
        <v>53</v>
      </c>
      <c r="S144" s="5">
        <v>53</v>
      </c>
      <c r="T144" s="5">
        <v>57</v>
      </c>
    </row>
    <row r="145" spans="1:20">
      <c r="A145" s="1" t="s">
        <v>4</v>
      </c>
      <c r="B145" s="14">
        <f>MAX(STATS!F132:F133,STATS!F136:F137,STATS!F140:F141,STATS!F144:F145,STATS!F148:F149,STATS!F152:F153,STATS!F156:F157)</f>
        <v>61</v>
      </c>
      <c r="C145" s="125" t="s">
        <v>451</v>
      </c>
      <c r="D145" s="14">
        <v>55</v>
      </c>
      <c r="E145" s="14">
        <v>53</v>
      </c>
      <c r="F145" s="14">
        <v>57</v>
      </c>
      <c r="G145" s="14">
        <v>54</v>
      </c>
      <c r="H145" s="14">
        <v>53</v>
      </c>
      <c r="I145" s="14">
        <v>53</v>
      </c>
      <c r="J145" s="14">
        <v>53</v>
      </c>
      <c r="K145" s="50" t="s">
        <v>245</v>
      </c>
      <c r="L145" s="50" t="s">
        <v>287</v>
      </c>
      <c r="M145" s="50" t="s">
        <v>267</v>
      </c>
      <c r="N145" s="50" t="s">
        <v>151</v>
      </c>
      <c r="O145" s="50" t="s">
        <v>219</v>
      </c>
      <c r="P145" s="50" t="s">
        <v>150</v>
      </c>
      <c r="Q145" s="50" t="s">
        <v>150</v>
      </c>
      <c r="R145" s="78">
        <v>66</v>
      </c>
      <c r="S145" s="5">
        <v>57</v>
      </c>
      <c r="T145" s="5">
        <v>54</v>
      </c>
    </row>
    <row r="146" spans="1:20">
      <c r="A146" s="1" t="s">
        <v>5</v>
      </c>
      <c r="B146" s="14">
        <f>MAX(STATS!G132:G133,STATS!G136:G137,STATS!G140:G141,STATS!G144:G145,STATS!G148:G149,STATS!G152:G153,STATS!G156:G157)</f>
        <v>55</v>
      </c>
      <c r="C146" s="125" t="s">
        <v>453</v>
      </c>
      <c r="D146" s="14">
        <v>52</v>
      </c>
      <c r="E146" s="14">
        <v>54</v>
      </c>
      <c r="F146" s="14">
        <v>55</v>
      </c>
      <c r="G146" s="14">
        <v>54</v>
      </c>
      <c r="H146" s="14">
        <v>52</v>
      </c>
      <c r="I146" s="14">
        <v>52</v>
      </c>
      <c r="J146" s="14">
        <v>56</v>
      </c>
      <c r="K146" s="50" t="s">
        <v>219</v>
      </c>
      <c r="L146" s="50" t="s">
        <v>267</v>
      </c>
      <c r="M146" s="50" t="s">
        <v>266</v>
      </c>
      <c r="N146" s="50" t="s">
        <v>245</v>
      </c>
      <c r="O146" s="50" t="s">
        <v>220</v>
      </c>
      <c r="P146" s="50" t="s">
        <v>186</v>
      </c>
      <c r="Q146" s="50" t="s">
        <v>151</v>
      </c>
      <c r="R146" s="78">
        <v>53</v>
      </c>
      <c r="S146" s="5">
        <v>50</v>
      </c>
      <c r="T146" s="5">
        <v>56</v>
      </c>
    </row>
    <row r="147" spans="1:20">
      <c r="A147" s="1" t="s">
        <v>6</v>
      </c>
      <c r="B147" s="14">
        <f>MAX(STATS!H132:H133,STATS!H136:H137,STATS!H140:H141,STATS!H144:H145,STATS!H148:H149,STATS!H152:H153,STATS!H156:H157)</f>
        <v>51</v>
      </c>
      <c r="C147" s="125" t="s">
        <v>452</v>
      </c>
      <c r="D147" s="14">
        <v>55</v>
      </c>
      <c r="E147" s="14">
        <v>51</v>
      </c>
      <c r="F147" s="14">
        <v>55</v>
      </c>
      <c r="G147" s="14">
        <v>51</v>
      </c>
      <c r="H147" s="14">
        <v>51</v>
      </c>
      <c r="I147" s="14">
        <v>50</v>
      </c>
      <c r="J147" s="14">
        <v>48</v>
      </c>
      <c r="K147" s="50" t="s">
        <v>220</v>
      </c>
      <c r="L147" s="50" t="s">
        <v>291</v>
      </c>
      <c r="M147" s="50" t="s">
        <v>220</v>
      </c>
      <c r="N147" s="50" t="s">
        <v>153</v>
      </c>
      <c r="O147" s="50" t="s">
        <v>151</v>
      </c>
      <c r="P147" s="50" t="s">
        <v>186</v>
      </c>
      <c r="Q147" s="50" t="s">
        <v>153</v>
      </c>
      <c r="R147" s="78">
        <v>50</v>
      </c>
      <c r="S147" s="5">
        <v>52</v>
      </c>
      <c r="T147" s="5"/>
    </row>
    <row r="148" spans="1:20">
      <c r="B148" s="49"/>
      <c r="C148" s="52"/>
      <c r="D148" s="49"/>
      <c r="E148" s="49"/>
    </row>
    <row r="150" spans="1:20" ht="15">
      <c r="A150" s="66" t="s">
        <v>394</v>
      </c>
    </row>
    <row r="151" spans="1:20">
      <c r="A151" s="106" t="s">
        <v>11</v>
      </c>
      <c r="B151" s="123" t="s">
        <v>12</v>
      </c>
      <c r="C151" s="106" t="s">
        <v>3</v>
      </c>
      <c r="D151" s="123" t="s">
        <v>2</v>
      </c>
      <c r="F151" s="5"/>
    </row>
    <row r="152" spans="1:20">
      <c r="A152" s="92" t="s">
        <v>7</v>
      </c>
      <c r="B152" s="126">
        <v>15</v>
      </c>
      <c r="C152" s="107" t="s">
        <v>434</v>
      </c>
      <c r="D152" s="126" t="s">
        <v>454</v>
      </c>
      <c r="E152" s="92"/>
    </row>
    <row r="153" spans="1:20">
      <c r="A153" s="92" t="s">
        <v>7</v>
      </c>
      <c r="B153" s="126">
        <v>10</v>
      </c>
      <c r="C153" s="107" t="s">
        <v>439</v>
      </c>
      <c r="D153" s="126" t="s">
        <v>455</v>
      </c>
      <c r="E153" s="92"/>
    </row>
    <row r="154" spans="1:20">
      <c r="A154" s="92" t="s">
        <v>5</v>
      </c>
      <c r="B154" s="126">
        <v>10</v>
      </c>
      <c r="C154" s="107" t="s">
        <v>438</v>
      </c>
      <c r="D154" s="126" t="s">
        <v>458</v>
      </c>
      <c r="E154" s="92"/>
    </row>
    <row r="155" spans="1:20">
      <c r="A155" s="92" t="s">
        <v>4</v>
      </c>
      <c r="B155" s="126">
        <v>10</v>
      </c>
      <c r="C155" s="107" t="s">
        <v>432</v>
      </c>
      <c r="D155" s="126" t="s">
        <v>408</v>
      </c>
      <c r="E155" s="92"/>
    </row>
    <row r="156" spans="1:20">
      <c r="A156" s="92" t="s">
        <v>7</v>
      </c>
      <c r="B156" s="126">
        <v>9</v>
      </c>
      <c r="C156" s="107" t="s">
        <v>438</v>
      </c>
      <c r="D156" s="126" t="s">
        <v>456</v>
      </c>
      <c r="E156" s="92"/>
    </row>
    <row r="157" spans="1:20">
      <c r="A157" s="92" t="s">
        <v>7</v>
      </c>
      <c r="B157" s="126">
        <v>9</v>
      </c>
      <c r="C157" s="107" t="s">
        <v>439</v>
      </c>
      <c r="D157" s="126" t="s">
        <v>457</v>
      </c>
      <c r="E157" s="92"/>
    </row>
    <row r="158" spans="1:20">
      <c r="A158" s="92" t="s">
        <v>6</v>
      </c>
      <c r="B158" s="126">
        <v>9</v>
      </c>
      <c r="C158" s="107" t="s">
        <v>432</v>
      </c>
      <c r="D158" s="126" t="s">
        <v>408</v>
      </c>
      <c r="E158" s="92"/>
    </row>
    <row r="159" spans="1:20">
      <c r="A159" s="92"/>
      <c r="B159" s="108"/>
      <c r="C159" s="92"/>
      <c r="D159" s="100"/>
    </row>
    <row r="160" spans="1:20">
      <c r="D160" s="5">
        <v>2016</v>
      </c>
      <c r="E160" s="5">
        <v>2015</v>
      </c>
      <c r="F160" s="5">
        <v>2014</v>
      </c>
      <c r="G160" s="5">
        <v>2013</v>
      </c>
      <c r="H160" s="5">
        <v>2012</v>
      </c>
      <c r="I160" s="5">
        <v>2011</v>
      </c>
      <c r="J160" s="5">
        <v>2010</v>
      </c>
      <c r="K160" s="5">
        <v>2009</v>
      </c>
      <c r="L160" s="5">
        <v>2008</v>
      </c>
      <c r="M160" s="5">
        <v>2007</v>
      </c>
      <c r="N160" s="5">
        <v>2006</v>
      </c>
      <c r="O160" s="5">
        <v>2005</v>
      </c>
      <c r="P160" s="5">
        <v>2004</v>
      </c>
      <c r="Q160" s="5">
        <v>2003</v>
      </c>
      <c r="R160" s="5">
        <v>2002</v>
      </c>
      <c r="S160" s="5">
        <v>2001</v>
      </c>
    </row>
    <row r="161" spans="1:31" ht="15">
      <c r="A161" s="66" t="s">
        <v>173</v>
      </c>
      <c r="D161" s="36" t="s">
        <v>146</v>
      </c>
      <c r="E161" s="36" t="s">
        <v>146</v>
      </c>
      <c r="F161" s="36" t="s">
        <v>146</v>
      </c>
      <c r="G161" s="36" t="s">
        <v>146</v>
      </c>
      <c r="H161" s="36" t="s">
        <v>146</v>
      </c>
      <c r="I161" s="36" t="s">
        <v>146</v>
      </c>
      <c r="J161" s="36" t="s">
        <v>146</v>
      </c>
      <c r="K161" s="36" t="s">
        <v>146</v>
      </c>
      <c r="L161" s="36" t="s">
        <v>146</v>
      </c>
      <c r="M161" s="36" t="s">
        <v>146</v>
      </c>
      <c r="N161" s="36" t="s">
        <v>146</v>
      </c>
      <c r="O161" s="36" t="s">
        <v>146</v>
      </c>
      <c r="P161" s="36" t="s">
        <v>146</v>
      </c>
      <c r="Q161" s="36" t="s">
        <v>146</v>
      </c>
      <c r="R161" s="36" t="s">
        <v>146</v>
      </c>
      <c r="S161" s="36" t="s">
        <v>146</v>
      </c>
    </row>
    <row r="162" spans="1:31">
      <c r="A162" s="1" t="s">
        <v>4</v>
      </c>
      <c r="D162" s="14">
        <f>STATS!BS128</f>
        <v>8</v>
      </c>
      <c r="E162" s="14">
        <v>9</v>
      </c>
      <c r="F162" s="14">
        <v>10</v>
      </c>
      <c r="G162" s="14">
        <v>8</v>
      </c>
      <c r="H162" s="14">
        <v>6</v>
      </c>
      <c r="I162" s="14">
        <v>9</v>
      </c>
      <c r="J162" s="14">
        <v>3</v>
      </c>
      <c r="K162" s="14">
        <v>5</v>
      </c>
      <c r="L162" s="14">
        <v>3</v>
      </c>
      <c r="M162" s="14">
        <v>9</v>
      </c>
      <c r="N162" s="14">
        <v>4</v>
      </c>
      <c r="O162" s="14">
        <v>2</v>
      </c>
      <c r="P162" s="14">
        <v>10</v>
      </c>
      <c r="Q162" s="14">
        <v>12</v>
      </c>
      <c r="R162" s="14">
        <v>6</v>
      </c>
      <c r="S162" s="14">
        <v>18</v>
      </c>
    </row>
    <row r="163" spans="1:31">
      <c r="A163" s="1" t="s">
        <v>6</v>
      </c>
      <c r="D163" s="14">
        <f>STATS!BU128</f>
        <v>7</v>
      </c>
      <c r="E163" s="14">
        <v>6</v>
      </c>
      <c r="F163" s="14">
        <v>4</v>
      </c>
      <c r="G163" s="14">
        <v>3</v>
      </c>
      <c r="H163" s="14">
        <v>2</v>
      </c>
      <c r="I163" s="14">
        <v>1</v>
      </c>
      <c r="J163" s="14">
        <v>0</v>
      </c>
      <c r="K163" s="14">
        <v>2</v>
      </c>
      <c r="L163" s="14">
        <v>3</v>
      </c>
      <c r="M163" s="14" t="s">
        <v>291</v>
      </c>
      <c r="N163" s="14">
        <v>1</v>
      </c>
      <c r="O163" s="14">
        <v>1</v>
      </c>
      <c r="P163" s="14">
        <v>6</v>
      </c>
      <c r="Q163" s="14">
        <v>4</v>
      </c>
      <c r="R163" s="14">
        <v>0</v>
      </c>
      <c r="S163" s="14">
        <v>0</v>
      </c>
    </row>
    <row r="164" spans="1:31">
      <c r="A164" s="1" t="s">
        <v>7</v>
      </c>
      <c r="D164" s="14">
        <f>STATS!BV128</f>
        <v>6</v>
      </c>
      <c r="E164" s="14">
        <v>4</v>
      </c>
      <c r="F164" s="14">
        <v>3</v>
      </c>
      <c r="G164" s="14">
        <v>5</v>
      </c>
      <c r="H164" s="14">
        <v>3</v>
      </c>
      <c r="I164" s="14">
        <v>1</v>
      </c>
      <c r="J164" s="14">
        <v>1</v>
      </c>
      <c r="K164" s="14">
        <v>3</v>
      </c>
      <c r="L164" s="14">
        <v>6</v>
      </c>
      <c r="M164" s="14">
        <v>3</v>
      </c>
      <c r="N164" s="14">
        <v>4</v>
      </c>
      <c r="O164" s="14">
        <v>3</v>
      </c>
      <c r="P164" s="14">
        <v>5</v>
      </c>
      <c r="Q164" s="14">
        <v>10</v>
      </c>
      <c r="R164" s="14">
        <v>2</v>
      </c>
      <c r="S164" s="14">
        <v>5</v>
      </c>
    </row>
    <row r="165" spans="1:31">
      <c r="A165" s="1" t="s">
        <v>5</v>
      </c>
      <c r="D165" s="14">
        <f>STATS!BT128</f>
        <v>5</v>
      </c>
      <c r="E165" s="14">
        <v>11</v>
      </c>
      <c r="F165" s="14">
        <v>12</v>
      </c>
      <c r="G165" s="14">
        <v>5</v>
      </c>
      <c r="H165" s="14">
        <v>6</v>
      </c>
      <c r="I165" s="14">
        <v>8</v>
      </c>
      <c r="J165" s="14">
        <v>3</v>
      </c>
      <c r="K165" s="14">
        <v>8</v>
      </c>
      <c r="L165" s="14">
        <v>8</v>
      </c>
      <c r="M165" s="14">
        <v>11</v>
      </c>
      <c r="N165" s="14">
        <v>10</v>
      </c>
      <c r="O165" s="14">
        <v>6</v>
      </c>
      <c r="P165" s="14">
        <v>5</v>
      </c>
      <c r="Q165" s="14">
        <v>7</v>
      </c>
      <c r="R165" s="14">
        <v>3</v>
      </c>
      <c r="S165" s="14">
        <v>4</v>
      </c>
    </row>
    <row r="166" spans="1:31">
      <c r="B166" s="16"/>
      <c r="D166" s="5"/>
    </row>
    <row r="167" spans="1:31">
      <c r="B167" s="16"/>
      <c r="D167" s="5"/>
    </row>
    <row r="168" spans="1:31" ht="15">
      <c r="A168" s="66" t="s">
        <v>61</v>
      </c>
      <c r="G168" s="6"/>
      <c r="H168" s="6"/>
      <c r="I168" s="41"/>
      <c r="J168" s="41"/>
      <c r="L168" s="44"/>
      <c r="M168" s="44"/>
      <c r="N168" s="44"/>
      <c r="O168" s="44"/>
      <c r="P168" s="44"/>
      <c r="Q168" s="44"/>
      <c r="R168" s="44"/>
      <c r="S168" s="44"/>
    </row>
    <row r="169" spans="1:31">
      <c r="A169" s="6"/>
      <c r="B169" s="36" t="s">
        <v>412</v>
      </c>
      <c r="C169" s="36" t="s">
        <v>396</v>
      </c>
      <c r="D169" s="36" t="s">
        <v>380</v>
      </c>
      <c r="E169" s="36" t="s">
        <v>364</v>
      </c>
      <c r="F169" s="36" t="s">
        <v>352</v>
      </c>
      <c r="G169" s="36" t="s">
        <v>334</v>
      </c>
      <c r="H169" s="36" t="s">
        <v>319</v>
      </c>
      <c r="I169" s="36" t="s">
        <v>307</v>
      </c>
      <c r="J169" s="36" t="s">
        <v>290</v>
      </c>
      <c r="K169" s="36" t="s">
        <v>277</v>
      </c>
      <c r="L169" s="36" t="s">
        <v>249</v>
      </c>
      <c r="M169" s="36" t="s">
        <v>231</v>
      </c>
      <c r="N169" s="36" t="s">
        <v>207</v>
      </c>
      <c r="O169" s="36" t="s">
        <v>176</v>
      </c>
      <c r="P169" s="36" t="s">
        <v>145</v>
      </c>
      <c r="Q169" s="36" t="s">
        <v>103</v>
      </c>
      <c r="R169" s="36" t="s">
        <v>38</v>
      </c>
      <c r="S169" s="36"/>
      <c r="T169" s="36"/>
      <c r="U169" s="36"/>
      <c r="V169" s="36"/>
      <c r="W169" s="36"/>
      <c r="X169" s="36"/>
      <c r="Y169" s="36"/>
      <c r="Z169" s="36"/>
      <c r="AA169" s="36"/>
      <c r="AB169" s="6"/>
    </row>
    <row r="170" spans="1:31">
      <c r="A170" s="1" t="s">
        <v>6</v>
      </c>
      <c r="B170" s="18">
        <f>STATS!CA129</f>
        <v>3.9642857142857144</v>
      </c>
      <c r="C170" s="18">
        <v>4.1428571428571432</v>
      </c>
      <c r="D170" s="18">
        <v>3.8611111111111112</v>
      </c>
      <c r="E170" s="18">
        <v>3.7878787878787881</v>
      </c>
      <c r="F170" s="18">
        <v>3.7428571428571429</v>
      </c>
      <c r="G170" s="18">
        <v>3.8</v>
      </c>
      <c r="H170" s="18">
        <v>3.7714285714285714</v>
      </c>
      <c r="I170" s="18">
        <v>3.7428571428571429</v>
      </c>
      <c r="J170" s="18">
        <v>3.9166666666666665</v>
      </c>
      <c r="K170" s="18" t="s">
        <v>291</v>
      </c>
      <c r="L170" s="18">
        <v>3.6</v>
      </c>
      <c r="M170" s="18">
        <v>3.4666666666666668</v>
      </c>
      <c r="N170" s="18">
        <v>3.7352941176470589</v>
      </c>
      <c r="O170" s="18">
        <v>3.7027027027027026</v>
      </c>
      <c r="P170" s="18">
        <v>3.5</v>
      </c>
      <c r="Q170" s="18">
        <v>3.3513513513513513</v>
      </c>
      <c r="R170" s="18">
        <f>106/29</f>
        <v>3.6551724137931036</v>
      </c>
      <c r="S170" s="18"/>
      <c r="T170" s="18"/>
      <c r="U170" s="18"/>
      <c r="V170" s="18"/>
      <c r="W170" s="18"/>
      <c r="X170" s="18"/>
      <c r="Y170" s="18"/>
      <c r="Z170" s="18"/>
      <c r="AA170" s="18"/>
      <c r="AE170" s="13"/>
    </row>
    <row r="171" spans="1:31">
      <c r="A171" s="1" t="s">
        <v>5</v>
      </c>
      <c r="B171" s="18">
        <f>STATS!BZ129</f>
        <v>4.1428571428571432</v>
      </c>
      <c r="C171" s="18">
        <v>4.3428571428571425</v>
      </c>
      <c r="D171" s="18">
        <v>3.8611111111111112</v>
      </c>
      <c r="E171" s="18">
        <v>4</v>
      </c>
      <c r="F171" s="18">
        <v>3.9714285714285715</v>
      </c>
      <c r="G171" s="18">
        <v>3.8571428571428572</v>
      </c>
      <c r="H171" s="18">
        <v>3.8571428571428572</v>
      </c>
      <c r="I171" s="18">
        <v>3.6857142857142855</v>
      </c>
      <c r="J171" s="18">
        <v>3.6944444444444446</v>
      </c>
      <c r="K171" s="18">
        <v>3.9375</v>
      </c>
      <c r="L171" s="18">
        <v>3.7428571428571429</v>
      </c>
      <c r="M171" s="18">
        <v>3.8666666666666667</v>
      </c>
      <c r="N171" s="18">
        <v>4</v>
      </c>
      <c r="O171" s="18">
        <v>3.9189189189189189</v>
      </c>
      <c r="P171" s="18">
        <v>3.65</v>
      </c>
      <c r="Q171" s="18">
        <v>3.8378378378378377</v>
      </c>
      <c r="R171" s="18">
        <f>117/29</f>
        <v>4.0344827586206895</v>
      </c>
      <c r="S171" s="18"/>
      <c r="T171" s="18"/>
      <c r="U171" s="18"/>
      <c r="V171" s="18"/>
      <c r="W171" s="18"/>
      <c r="X171" s="18"/>
      <c r="Y171" s="18"/>
      <c r="Z171" s="18"/>
      <c r="AA171" s="18"/>
      <c r="AE171" s="13"/>
    </row>
    <row r="172" spans="1:31">
      <c r="A172" s="1" t="s">
        <v>7</v>
      </c>
      <c r="B172" s="18">
        <f>STATS!CB129</f>
        <v>4.5714285714285712</v>
      </c>
      <c r="C172" s="18">
        <v>3.5428571428571427</v>
      </c>
      <c r="D172" s="18">
        <v>3.9444444444444446</v>
      </c>
      <c r="E172" s="18">
        <v>3.5454545454545454</v>
      </c>
      <c r="F172" s="18">
        <v>3.8</v>
      </c>
      <c r="G172" s="18">
        <v>3.5142857142857142</v>
      </c>
      <c r="H172" s="18">
        <v>3.6857142857142855</v>
      </c>
      <c r="I172" s="18">
        <v>3.4</v>
      </c>
      <c r="J172" s="18">
        <v>4.1944444444444446</v>
      </c>
      <c r="K172" s="18">
        <v>3.9375</v>
      </c>
      <c r="L172" s="18">
        <v>3.8571428571428572</v>
      </c>
      <c r="M172" s="18">
        <v>3.7333333333333334</v>
      </c>
      <c r="N172" s="18">
        <v>3.9705882352941178</v>
      </c>
      <c r="O172" s="18">
        <v>4.1351351351351351</v>
      </c>
      <c r="P172" s="18">
        <v>3.7250000000000001</v>
      </c>
      <c r="Q172" s="18">
        <v>3.8378378378378377</v>
      </c>
      <c r="R172" s="18">
        <f>119/29</f>
        <v>4.1034482758620694</v>
      </c>
      <c r="S172" s="18"/>
      <c r="T172" s="18"/>
      <c r="U172" s="18"/>
      <c r="V172" s="18"/>
      <c r="W172" s="18"/>
      <c r="X172" s="18"/>
      <c r="Y172" s="18"/>
      <c r="Z172" s="18"/>
      <c r="AA172" s="18"/>
      <c r="AE172" s="13"/>
    </row>
    <row r="173" spans="1:31">
      <c r="A173" s="1" t="s">
        <v>4</v>
      </c>
      <c r="B173" s="18">
        <f>STATS!BY129</f>
        <v>4.6071428571428568</v>
      </c>
      <c r="C173" s="18">
        <v>4.4285714285714288</v>
      </c>
      <c r="D173" s="18">
        <v>3.8611111111111112</v>
      </c>
      <c r="E173" s="18">
        <v>4.0606060606060606</v>
      </c>
      <c r="F173" s="18">
        <v>3.8571428571428572</v>
      </c>
      <c r="G173" s="18">
        <v>4.2285714285714286</v>
      </c>
      <c r="H173" s="18">
        <v>3.8</v>
      </c>
      <c r="I173" s="18">
        <v>4</v>
      </c>
      <c r="J173" s="18">
        <v>3.9444444444444446</v>
      </c>
      <c r="K173" s="18">
        <v>4.5625</v>
      </c>
      <c r="L173" s="18">
        <v>3.6857142857142855</v>
      </c>
      <c r="M173" s="18">
        <v>3.8</v>
      </c>
      <c r="N173" s="18">
        <v>4.1764705882352944</v>
      </c>
      <c r="O173" s="18">
        <v>4.1891891891891895</v>
      </c>
      <c r="P173" s="18">
        <v>4.25</v>
      </c>
      <c r="Q173" s="18">
        <v>4.4054054054054053</v>
      </c>
      <c r="R173" s="18">
        <f>125/29</f>
        <v>4.3103448275862073</v>
      </c>
      <c r="S173" s="18"/>
      <c r="T173" s="18"/>
      <c r="U173" s="18"/>
      <c r="V173" s="18"/>
      <c r="W173" s="18"/>
      <c r="X173" s="18"/>
      <c r="Y173" s="18"/>
      <c r="Z173" s="18"/>
      <c r="AA173" s="18"/>
      <c r="AE173" s="13"/>
    </row>
    <row r="176" spans="1:31" ht="15">
      <c r="A176" s="66" t="s">
        <v>62</v>
      </c>
      <c r="I176" s="6"/>
      <c r="J176" s="6"/>
      <c r="L176" s="44"/>
      <c r="M176" s="44"/>
      <c r="N176" s="44"/>
      <c r="O176" s="44"/>
      <c r="P176" s="44"/>
      <c r="Q176" s="44"/>
      <c r="R176" s="44"/>
      <c r="S176" s="44"/>
    </row>
    <row r="177" spans="1:31">
      <c r="A177" s="6"/>
      <c r="B177" s="36" t="s">
        <v>412</v>
      </c>
      <c r="C177" s="36" t="s">
        <v>396</v>
      </c>
      <c r="D177" s="36" t="s">
        <v>380</v>
      </c>
      <c r="E177" s="36" t="s">
        <v>364</v>
      </c>
      <c r="F177" s="36" t="s">
        <v>352</v>
      </c>
      <c r="G177" s="36" t="s">
        <v>334</v>
      </c>
      <c r="H177" s="36" t="s">
        <v>319</v>
      </c>
      <c r="I177" s="36" t="s">
        <v>307</v>
      </c>
      <c r="J177" s="36" t="s">
        <v>290</v>
      </c>
      <c r="K177" s="36" t="s">
        <v>277</v>
      </c>
      <c r="L177" s="36" t="s">
        <v>249</v>
      </c>
      <c r="M177" s="36" t="s">
        <v>231</v>
      </c>
      <c r="N177" s="36" t="s">
        <v>207</v>
      </c>
      <c r="O177" s="36" t="s">
        <v>176</v>
      </c>
      <c r="P177" s="36" t="s">
        <v>145</v>
      </c>
      <c r="Q177" s="36" t="s">
        <v>103</v>
      </c>
      <c r="R177" s="36" t="s">
        <v>38</v>
      </c>
      <c r="S177" s="36"/>
      <c r="T177" s="36"/>
      <c r="U177" s="36"/>
      <c r="V177" s="36"/>
      <c r="W177" s="36"/>
      <c r="X177" s="36"/>
      <c r="Y177" s="36"/>
      <c r="Z177" s="36"/>
      <c r="AA177" s="36"/>
      <c r="AB177" s="6"/>
      <c r="AE177" s="6"/>
    </row>
    <row r="178" spans="1:31">
      <c r="A178" s="1" t="s">
        <v>5</v>
      </c>
      <c r="B178" s="18">
        <f>STATS!CF129</f>
        <v>5.2142857142857144</v>
      </c>
      <c r="C178" s="18">
        <v>5.2727272727272725</v>
      </c>
      <c r="D178" s="18">
        <v>5.2133333333333329</v>
      </c>
      <c r="E178" s="18">
        <v>5.2911392405063289</v>
      </c>
      <c r="F178" s="18">
        <v>5.037974683544304</v>
      </c>
      <c r="G178" s="18">
        <v>5.2337662337662341</v>
      </c>
      <c r="H178" s="18">
        <v>5.1948051948051948</v>
      </c>
      <c r="I178" s="18">
        <v>5.5443037974683547</v>
      </c>
      <c r="J178" s="18">
        <v>5.4324324324324325</v>
      </c>
      <c r="K178" s="18">
        <v>5.5875000000000004</v>
      </c>
      <c r="L178" s="18">
        <v>5.5714285714285712</v>
      </c>
      <c r="M178" s="18">
        <v>5.3611111111111107</v>
      </c>
      <c r="N178" s="18">
        <v>5.0779220779220777</v>
      </c>
      <c r="O178" s="18">
        <v>5.191011235955056</v>
      </c>
      <c r="P178" s="18">
        <v>5.0930232558139537</v>
      </c>
      <c r="Q178" s="20">
        <v>5.2471910112359552</v>
      </c>
      <c r="R178" s="18">
        <f>360/69</f>
        <v>5.2173913043478262</v>
      </c>
      <c r="S178" s="18"/>
      <c r="T178" s="18"/>
      <c r="U178" s="18"/>
      <c r="V178" s="18"/>
      <c r="W178" s="18"/>
      <c r="X178" s="18"/>
      <c r="Y178" s="18"/>
      <c r="Z178" s="18"/>
      <c r="AA178" s="18"/>
      <c r="AE178" s="13"/>
    </row>
    <row r="179" spans="1:31">
      <c r="A179" s="1" t="s">
        <v>7</v>
      </c>
      <c r="B179" s="18">
        <f>STATS!CH129</f>
        <v>5.2714285714285714</v>
      </c>
      <c r="C179" s="18">
        <v>5.1428571428571432</v>
      </c>
      <c r="D179" s="18">
        <v>5.04</v>
      </c>
      <c r="E179" s="18">
        <v>5.037974683544304</v>
      </c>
      <c r="F179" s="18">
        <v>5.0886075949367084</v>
      </c>
      <c r="G179" s="18">
        <v>5.1298701298701301</v>
      </c>
      <c r="H179" s="18">
        <v>4.9480519480519485</v>
      </c>
      <c r="I179" s="18">
        <v>4.962025316455696</v>
      </c>
      <c r="J179" s="18">
        <v>5.0540540540540544</v>
      </c>
      <c r="K179" s="18">
        <v>5.0875000000000004</v>
      </c>
      <c r="L179" s="18">
        <v>5</v>
      </c>
      <c r="M179" s="18">
        <v>5.2361111111111107</v>
      </c>
      <c r="N179" s="18">
        <v>5.0389610389610393</v>
      </c>
      <c r="O179" s="18">
        <v>5.191011235955056</v>
      </c>
      <c r="P179" s="18">
        <v>5.1046511627906979</v>
      </c>
      <c r="Q179" s="20">
        <v>5.2921348314606744</v>
      </c>
      <c r="R179" s="18">
        <f>366/69</f>
        <v>5.3043478260869561</v>
      </c>
      <c r="S179" s="18"/>
      <c r="T179" s="18"/>
      <c r="U179" s="18"/>
      <c r="V179" s="18"/>
      <c r="W179" s="18"/>
      <c r="X179" s="18"/>
      <c r="Y179" s="18"/>
      <c r="Z179" s="18"/>
      <c r="AA179" s="18"/>
      <c r="AE179" s="13"/>
    </row>
    <row r="180" spans="1:31">
      <c r="A180" s="1" t="s">
        <v>6</v>
      </c>
      <c r="B180" s="18">
        <f>STATS!CG129</f>
        <v>5.2857142857142856</v>
      </c>
      <c r="C180" s="18">
        <v>5.220779220779221</v>
      </c>
      <c r="D180" s="18">
        <v>5.2</v>
      </c>
      <c r="E180" s="18">
        <v>5.3037974683544302</v>
      </c>
      <c r="F180" s="18">
        <v>4.962025316455696</v>
      </c>
      <c r="G180" s="18">
        <v>5.3506493506493502</v>
      </c>
      <c r="H180" s="18">
        <v>5.1558441558441555</v>
      </c>
      <c r="I180" s="18">
        <v>5.0886075949367084</v>
      </c>
      <c r="J180" s="18">
        <v>5.0135135135135132</v>
      </c>
      <c r="K180" s="18" t="s">
        <v>291</v>
      </c>
      <c r="L180" s="18">
        <v>5</v>
      </c>
      <c r="M180" s="18">
        <v>4.8611111111111107</v>
      </c>
      <c r="N180" s="18">
        <v>4.8701298701298699</v>
      </c>
      <c r="O180" s="18">
        <v>5.0337078651685392</v>
      </c>
      <c r="P180" s="18">
        <v>4.7441860465116283</v>
      </c>
      <c r="Q180" s="20">
        <v>5.01123595505618</v>
      </c>
      <c r="R180" s="18">
        <f>348/69</f>
        <v>5.0434782608695654</v>
      </c>
      <c r="S180" s="18"/>
      <c r="T180" s="18"/>
      <c r="U180" s="18"/>
      <c r="V180" s="18"/>
      <c r="W180" s="18"/>
      <c r="X180" s="18"/>
      <c r="Y180" s="18"/>
      <c r="Z180" s="18"/>
      <c r="AA180" s="18"/>
      <c r="AE180" s="13"/>
    </row>
    <row r="181" spans="1:31">
      <c r="A181" s="1" t="s">
        <v>4</v>
      </c>
      <c r="B181" s="18">
        <f>STATS!CE129</f>
        <v>5.6714285714285717</v>
      </c>
      <c r="C181" s="18">
        <v>5.7272727272727275</v>
      </c>
      <c r="D181" s="18">
        <v>5.5733333333333333</v>
      </c>
      <c r="E181" s="18">
        <v>5.6455696202531644</v>
      </c>
      <c r="F181" s="18">
        <v>5.2405063291139244</v>
      </c>
      <c r="G181" s="18">
        <v>5.3246753246753249</v>
      </c>
      <c r="H181" s="18">
        <v>5.3896103896103895</v>
      </c>
      <c r="I181" s="18">
        <v>5.3417721518987342</v>
      </c>
      <c r="J181" s="18">
        <v>5.1891891891891895</v>
      </c>
      <c r="K181" s="18">
        <v>5.55</v>
      </c>
      <c r="L181" s="18">
        <v>5.2597402597402594</v>
      </c>
      <c r="M181" s="18">
        <v>5.2777777777777777</v>
      </c>
      <c r="N181" s="18">
        <v>5.8571428571428568</v>
      </c>
      <c r="O181" s="18">
        <v>5.6853932584269664</v>
      </c>
      <c r="P181" s="18">
        <v>5.6395348837209305</v>
      </c>
      <c r="Q181" s="20">
        <v>6.1235955056179776</v>
      </c>
      <c r="R181" s="18">
        <f>427/69</f>
        <v>6.1884057971014492</v>
      </c>
      <c r="S181" s="18"/>
      <c r="T181" s="18"/>
      <c r="U181" s="18"/>
      <c r="V181" s="18"/>
      <c r="W181" s="18"/>
      <c r="X181" s="18"/>
      <c r="Y181" s="18"/>
      <c r="Z181" s="18"/>
      <c r="AA181" s="18"/>
      <c r="AE181" s="13"/>
    </row>
    <row r="182" spans="1:31">
      <c r="F182" s="5"/>
    </row>
    <row r="183" spans="1:31">
      <c r="F183" s="5"/>
    </row>
    <row r="184" spans="1:31" ht="15">
      <c r="A184" s="66" t="s">
        <v>63</v>
      </c>
      <c r="I184" s="6"/>
      <c r="J184" s="6"/>
      <c r="L184" s="44"/>
      <c r="M184" s="44"/>
      <c r="N184" s="44"/>
      <c r="O184" s="44"/>
      <c r="P184" s="44"/>
      <c r="Q184" s="44"/>
      <c r="R184" s="44"/>
      <c r="S184" s="44"/>
    </row>
    <row r="185" spans="1:31">
      <c r="A185" s="6"/>
      <c r="B185" s="36" t="s">
        <v>412</v>
      </c>
      <c r="C185" s="36" t="s">
        <v>396</v>
      </c>
      <c r="D185" s="36" t="s">
        <v>380</v>
      </c>
      <c r="E185" s="36" t="s">
        <v>364</v>
      </c>
      <c r="F185" s="36" t="s">
        <v>352</v>
      </c>
      <c r="G185" s="36" t="s">
        <v>334</v>
      </c>
      <c r="H185" s="36" t="s">
        <v>319</v>
      </c>
      <c r="I185" s="36" t="s">
        <v>307</v>
      </c>
      <c r="J185" s="36" t="s">
        <v>290</v>
      </c>
      <c r="K185" s="36" t="s">
        <v>277</v>
      </c>
      <c r="L185" s="36" t="s">
        <v>249</v>
      </c>
      <c r="M185" s="36" t="s">
        <v>231</v>
      </c>
      <c r="N185" s="36" t="s">
        <v>207</v>
      </c>
      <c r="O185" s="36" t="s">
        <v>176</v>
      </c>
      <c r="P185" s="36" t="s">
        <v>145</v>
      </c>
      <c r="Q185" s="36" t="s">
        <v>103</v>
      </c>
      <c r="R185" s="36" t="s">
        <v>38</v>
      </c>
      <c r="S185" s="36"/>
      <c r="T185" s="36"/>
      <c r="U185" s="36"/>
      <c r="V185" s="36"/>
      <c r="W185" s="36"/>
      <c r="X185" s="36"/>
      <c r="Y185" s="36"/>
      <c r="Z185" s="36"/>
      <c r="AA185" s="36"/>
      <c r="AB185" s="6"/>
      <c r="AE185" s="6"/>
    </row>
    <row r="186" spans="1:31">
      <c r="A186" s="1" t="s">
        <v>7</v>
      </c>
      <c r="B186" s="18">
        <f>STATS!CN129</f>
        <v>6.1785714285714288</v>
      </c>
      <c r="C186" s="18">
        <v>5.9375</v>
      </c>
      <c r="D186" s="18">
        <v>5.7272727272727275</v>
      </c>
      <c r="E186" s="18">
        <v>5.9375</v>
      </c>
      <c r="F186" s="18">
        <v>6.1333333333333337</v>
      </c>
      <c r="G186" s="18">
        <v>5.875</v>
      </c>
      <c r="H186" s="18">
        <v>5.774193548387097</v>
      </c>
      <c r="I186" s="18">
        <v>5.9</v>
      </c>
      <c r="J186" s="18">
        <v>6.0294117647058822</v>
      </c>
      <c r="K186" s="18">
        <v>6.15625</v>
      </c>
      <c r="L186" s="18">
        <v>6.03125</v>
      </c>
      <c r="M186" s="18">
        <v>5.9655172413793105</v>
      </c>
      <c r="N186" s="18">
        <v>6.333333333333333</v>
      </c>
      <c r="O186" s="18">
        <v>6.0555555555555554</v>
      </c>
      <c r="P186" s="18">
        <v>6.1111111111111107</v>
      </c>
      <c r="Q186" s="20">
        <v>6.1944444444444446</v>
      </c>
      <c r="R186" s="18">
        <f>169/28</f>
        <v>6.0357142857142856</v>
      </c>
      <c r="S186" s="18"/>
      <c r="T186" s="18"/>
      <c r="U186" s="18"/>
      <c r="V186" s="18"/>
      <c r="W186" s="18"/>
      <c r="X186" s="18"/>
      <c r="Y186" s="18"/>
      <c r="Z186" s="18"/>
      <c r="AA186" s="18"/>
      <c r="AE186" s="13"/>
    </row>
    <row r="187" spans="1:31">
      <c r="A187" s="1" t="s">
        <v>6</v>
      </c>
      <c r="B187" s="18">
        <f>STATS!CM129</f>
        <v>6.2142857142857144</v>
      </c>
      <c r="C187" s="18">
        <v>6.15625</v>
      </c>
      <c r="D187" s="18">
        <v>5.9393939393939394</v>
      </c>
      <c r="E187" s="18">
        <v>6.03125</v>
      </c>
      <c r="F187" s="18">
        <v>5.9666666666666668</v>
      </c>
      <c r="G187" s="18">
        <v>6.15625</v>
      </c>
      <c r="H187" s="18">
        <v>6</v>
      </c>
      <c r="I187" s="18">
        <v>5.833333333333333</v>
      </c>
      <c r="J187" s="18">
        <v>5.9117647058823533</v>
      </c>
      <c r="K187" s="18" t="s">
        <v>291</v>
      </c>
      <c r="L187" s="18">
        <v>5.875</v>
      </c>
      <c r="M187" s="18">
        <v>5.7586206896551726</v>
      </c>
      <c r="N187" s="18">
        <v>5.8666666666666663</v>
      </c>
      <c r="O187" s="18">
        <v>5.8611111111111107</v>
      </c>
      <c r="P187" s="18">
        <v>6.083333333333333</v>
      </c>
      <c r="Q187" s="20">
        <v>5.6944444444444446</v>
      </c>
      <c r="R187" s="18">
        <f>176/28</f>
        <v>6.2857142857142856</v>
      </c>
      <c r="S187" s="18"/>
      <c r="T187" s="18"/>
      <c r="U187" s="18"/>
      <c r="V187" s="18"/>
      <c r="W187" s="18"/>
      <c r="X187" s="18"/>
      <c r="Y187" s="18"/>
      <c r="Z187" s="18"/>
      <c r="AA187" s="18"/>
      <c r="AE187" s="13"/>
    </row>
    <row r="188" spans="1:31">
      <c r="A188" s="1" t="s">
        <v>5</v>
      </c>
      <c r="B188" s="18">
        <f>STATS!CL129</f>
        <v>6.25</v>
      </c>
      <c r="C188" s="18">
        <v>6.4375</v>
      </c>
      <c r="D188" s="18">
        <v>6.2424242424242422</v>
      </c>
      <c r="E188" s="18">
        <v>6.375</v>
      </c>
      <c r="F188" s="18">
        <v>5.7666666666666666</v>
      </c>
      <c r="G188" s="18">
        <v>5.90625</v>
      </c>
      <c r="H188" s="18">
        <v>6.032258064516129</v>
      </c>
      <c r="I188" s="18">
        <v>6.1</v>
      </c>
      <c r="J188" s="18">
        <v>6.0882352941176467</v>
      </c>
      <c r="K188" s="18">
        <v>6.75</v>
      </c>
      <c r="L188" s="18">
        <v>6</v>
      </c>
      <c r="M188" s="18">
        <v>5.8620689655172411</v>
      </c>
      <c r="N188" s="18">
        <v>6.333333333333333</v>
      </c>
      <c r="O188" s="18">
        <v>6.0555555555555554</v>
      </c>
      <c r="P188" s="18">
        <v>6.25</v>
      </c>
      <c r="Q188" s="20">
        <v>6.3055555555555554</v>
      </c>
      <c r="R188" s="18">
        <f>178/28</f>
        <v>6.3571428571428568</v>
      </c>
      <c r="S188" s="18"/>
      <c r="T188" s="18"/>
      <c r="U188" s="18"/>
      <c r="V188" s="18"/>
      <c r="W188" s="18"/>
      <c r="X188" s="18"/>
      <c r="Y188" s="18"/>
      <c r="Z188" s="18"/>
      <c r="AA188" s="18"/>
      <c r="AE188" s="13"/>
    </row>
    <row r="189" spans="1:31">
      <c r="A189" s="1" t="s">
        <v>4</v>
      </c>
      <c r="B189" s="18">
        <f>STATS!CK129</f>
        <v>6.3928571428571432</v>
      </c>
      <c r="C189" s="18">
        <v>6.5625</v>
      </c>
      <c r="D189" s="18">
        <v>6.5757575757575761</v>
      </c>
      <c r="E189" s="18">
        <v>6.59375</v>
      </c>
      <c r="F189" s="18">
        <v>6.166666666666667</v>
      </c>
      <c r="G189" s="18">
        <v>6.53125</v>
      </c>
      <c r="H189" s="18">
        <v>6.096774193548387</v>
      </c>
      <c r="I189" s="18">
        <v>6.3666666666666663</v>
      </c>
      <c r="J189" s="18">
        <v>6.4705882352941178</v>
      </c>
      <c r="K189" s="18">
        <v>6.65625</v>
      </c>
      <c r="L189" s="18">
        <v>6.34375</v>
      </c>
      <c r="M189" s="18">
        <v>6.1034482758620694</v>
      </c>
      <c r="N189" s="18">
        <v>7</v>
      </c>
      <c r="O189" s="18">
        <v>6.833333333333333</v>
      </c>
      <c r="P189" s="18">
        <v>7.1111111111111107</v>
      </c>
      <c r="Q189" s="20">
        <v>6.6388888888888893</v>
      </c>
      <c r="R189" s="18">
        <f>194/28</f>
        <v>6.9285714285714288</v>
      </c>
      <c r="S189" s="18"/>
      <c r="T189" s="18"/>
      <c r="U189" s="18"/>
      <c r="V189" s="18"/>
      <c r="W189" s="18"/>
      <c r="X189" s="18"/>
      <c r="Y189" s="18"/>
      <c r="Z189" s="18"/>
      <c r="AA189" s="18"/>
      <c r="AE189" s="13"/>
    </row>
    <row r="192" spans="1:31" ht="15">
      <c r="A192" s="66" t="s">
        <v>425</v>
      </c>
      <c r="B192" s="5"/>
      <c r="C192" s="5"/>
      <c r="D192" s="5"/>
      <c r="E192" s="5"/>
      <c r="G192" s="5" t="s">
        <v>162</v>
      </c>
    </row>
    <row r="193" spans="1:11">
      <c r="B193" s="36" t="s">
        <v>161</v>
      </c>
      <c r="C193" s="36" t="s">
        <v>159</v>
      </c>
      <c r="D193" s="36" t="s">
        <v>160</v>
      </c>
      <c r="E193" s="36" t="s">
        <v>85</v>
      </c>
      <c r="F193" s="36" t="s">
        <v>86</v>
      </c>
      <c r="G193" s="36" t="s">
        <v>163</v>
      </c>
    </row>
    <row r="194" spans="1:11">
      <c r="A194" s="1" t="s">
        <v>6</v>
      </c>
      <c r="B194" s="14">
        <f>STATS!$L$129</f>
        <v>126</v>
      </c>
      <c r="C194" s="14">
        <f>STATS!H128</f>
        <v>655</v>
      </c>
      <c r="D194" s="60">
        <f>C194/B194</f>
        <v>5.1984126984126986</v>
      </c>
      <c r="E194" s="14">
        <f>STATS!$D$128</f>
        <v>504</v>
      </c>
      <c r="F194" s="14">
        <f>C194-E194</f>
        <v>151</v>
      </c>
      <c r="G194" s="18">
        <f>F194/B194</f>
        <v>1.1984126984126984</v>
      </c>
    </row>
    <row r="195" spans="1:11">
      <c r="A195" s="1" t="s">
        <v>5</v>
      </c>
      <c r="B195" s="14">
        <f>STATS!$L$129</f>
        <v>126</v>
      </c>
      <c r="C195" s="14">
        <f>STATS!G128</f>
        <v>656</v>
      </c>
      <c r="D195" s="60">
        <f>C195/B195</f>
        <v>5.2063492063492065</v>
      </c>
      <c r="E195" s="14">
        <f>STATS!$D$128</f>
        <v>504</v>
      </c>
      <c r="F195" s="14">
        <f>C195-E195</f>
        <v>152</v>
      </c>
      <c r="G195" s="18">
        <f>F195/B195</f>
        <v>1.2063492063492063</v>
      </c>
    </row>
    <row r="196" spans="1:11">
      <c r="A196" s="1" t="s">
        <v>7</v>
      </c>
      <c r="B196" s="14">
        <f>STATS!$L$129</f>
        <v>126</v>
      </c>
      <c r="C196" s="14">
        <f>STATS!I128</f>
        <v>670</v>
      </c>
      <c r="D196" s="60">
        <f>C196/B196</f>
        <v>5.3174603174603172</v>
      </c>
      <c r="E196" s="14">
        <f>STATS!$D$128</f>
        <v>504</v>
      </c>
      <c r="F196" s="14">
        <f>C196-E196</f>
        <v>166</v>
      </c>
      <c r="G196" s="18">
        <f>F196/B196</f>
        <v>1.3174603174603174</v>
      </c>
    </row>
    <row r="197" spans="1:11">
      <c r="A197" s="1" t="s">
        <v>4</v>
      </c>
      <c r="B197" s="14">
        <f>STATS!$L$129</f>
        <v>126</v>
      </c>
      <c r="C197" s="14">
        <f>STATS!F128</f>
        <v>705</v>
      </c>
      <c r="D197" s="60">
        <f>C197/B197</f>
        <v>5.5952380952380949</v>
      </c>
      <c r="E197" s="14">
        <f>STATS!$D$128</f>
        <v>504</v>
      </c>
      <c r="F197" s="14">
        <f>C197-E197</f>
        <v>201</v>
      </c>
      <c r="G197" s="18">
        <f>F197/B197</f>
        <v>1.5952380952380953</v>
      </c>
    </row>
    <row r="198" spans="1:11">
      <c r="B198" s="14"/>
      <c r="C198" s="14"/>
      <c r="D198" s="60"/>
      <c r="E198" s="14"/>
      <c r="F198" s="14"/>
      <c r="G198" s="18"/>
      <c r="I198" s="4"/>
      <c r="K198" s="4"/>
    </row>
    <row r="199" spans="1:11">
      <c r="I199" s="4"/>
    </row>
    <row r="200" spans="1:11" ht="15">
      <c r="A200" s="66" t="s">
        <v>397</v>
      </c>
      <c r="B200" s="5"/>
      <c r="C200" s="5"/>
      <c r="D200" s="5"/>
      <c r="E200" s="5"/>
      <c r="G200" s="5" t="s">
        <v>162</v>
      </c>
    </row>
    <row r="201" spans="1:11">
      <c r="B201" s="36" t="s">
        <v>161</v>
      </c>
      <c r="C201" s="36" t="s">
        <v>159</v>
      </c>
      <c r="D201" s="36" t="s">
        <v>160</v>
      </c>
      <c r="E201" s="36" t="s">
        <v>85</v>
      </c>
      <c r="F201" s="36" t="s">
        <v>86</v>
      </c>
      <c r="G201" s="36" t="s">
        <v>163</v>
      </c>
    </row>
    <row r="202" spans="1:11">
      <c r="A202" s="1" t="s">
        <v>7</v>
      </c>
      <c r="B202" s="14">
        <v>144</v>
      </c>
      <c r="C202" s="14">
        <v>710</v>
      </c>
      <c r="D202" s="60">
        <v>4.9305555555555554</v>
      </c>
      <c r="E202" s="14">
        <v>573</v>
      </c>
      <c r="F202" s="14">
        <v>137</v>
      </c>
      <c r="G202" s="18">
        <v>0.95138888888888884</v>
      </c>
    </row>
    <row r="203" spans="1:11">
      <c r="A203" s="1" t="s">
        <v>6</v>
      </c>
      <c r="B203" s="14">
        <v>144</v>
      </c>
      <c r="C203" s="14">
        <v>744</v>
      </c>
      <c r="D203" s="60">
        <v>5.166666666666667</v>
      </c>
      <c r="E203" s="14">
        <v>573</v>
      </c>
      <c r="F203" s="14">
        <v>171</v>
      </c>
      <c r="G203" s="18">
        <v>1.1875</v>
      </c>
    </row>
    <row r="204" spans="1:11">
      <c r="A204" s="1" t="s">
        <v>5</v>
      </c>
      <c r="B204" s="14">
        <v>144</v>
      </c>
      <c r="C204" s="14">
        <v>764</v>
      </c>
      <c r="D204" s="60">
        <v>5.3055555555555554</v>
      </c>
      <c r="E204" s="14">
        <v>573</v>
      </c>
      <c r="F204" s="14">
        <v>191</v>
      </c>
      <c r="G204" s="18">
        <v>1.3263888888888888</v>
      </c>
    </row>
    <row r="205" spans="1:11">
      <c r="A205" s="1" t="s">
        <v>4</v>
      </c>
      <c r="B205" s="14">
        <v>144</v>
      </c>
      <c r="C205" s="14">
        <v>806</v>
      </c>
      <c r="D205" s="60">
        <v>5.5972222222222223</v>
      </c>
      <c r="E205" s="14">
        <v>573</v>
      </c>
      <c r="F205" s="14">
        <v>233</v>
      </c>
      <c r="G205" s="18">
        <v>1.6180555555555556</v>
      </c>
    </row>
    <row r="206" spans="1:11">
      <c r="B206" s="14"/>
      <c r="C206" s="14"/>
      <c r="D206" s="60"/>
      <c r="E206" s="14"/>
      <c r="F206" s="14"/>
      <c r="G206" s="18"/>
      <c r="I206" s="4"/>
      <c r="K206" s="4"/>
    </row>
    <row r="207" spans="1:11">
      <c r="I207" s="4"/>
    </row>
    <row r="208" spans="1:11" ht="15">
      <c r="A208" s="66" t="s">
        <v>381</v>
      </c>
      <c r="B208" s="5"/>
      <c r="C208" s="5"/>
      <c r="D208" s="5"/>
      <c r="E208" s="5"/>
      <c r="G208" s="5" t="s">
        <v>162</v>
      </c>
    </row>
    <row r="209" spans="1:11">
      <c r="B209" s="36" t="s">
        <v>161</v>
      </c>
      <c r="C209" s="36" t="s">
        <v>159</v>
      </c>
      <c r="D209" s="36" t="s">
        <v>160</v>
      </c>
      <c r="E209" s="36" t="s">
        <v>85</v>
      </c>
      <c r="F209" s="36" t="s">
        <v>86</v>
      </c>
      <c r="G209" s="36" t="s">
        <v>163</v>
      </c>
    </row>
    <row r="210" spans="1:11">
      <c r="A210" s="1" t="s">
        <v>7</v>
      </c>
      <c r="B210" s="14">
        <v>144</v>
      </c>
      <c r="C210" s="14">
        <v>709</v>
      </c>
      <c r="D210" s="60">
        <v>4.9236111111111107</v>
      </c>
      <c r="E210" s="14">
        <v>573</v>
      </c>
      <c r="F210" s="14">
        <v>136</v>
      </c>
      <c r="G210" s="18">
        <v>0.94444444444444442</v>
      </c>
    </row>
    <row r="211" spans="1:11">
      <c r="A211" s="1" t="s">
        <v>6</v>
      </c>
      <c r="B211" s="14">
        <v>144</v>
      </c>
      <c r="C211" s="14">
        <v>725</v>
      </c>
      <c r="D211" s="60">
        <v>5.0347222222222223</v>
      </c>
      <c r="E211" s="14">
        <v>573</v>
      </c>
      <c r="F211" s="14">
        <v>152</v>
      </c>
      <c r="G211" s="18">
        <v>1.0555555555555556</v>
      </c>
    </row>
    <row r="212" spans="1:11">
      <c r="A212" s="1" t="s">
        <v>5</v>
      </c>
      <c r="B212" s="14">
        <v>144</v>
      </c>
      <c r="C212" s="14">
        <v>736</v>
      </c>
      <c r="D212" s="60">
        <v>5.1111111111111107</v>
      </c>
      <c r="E212" s="14">
        <v>573</v>
      </c>
      <c r="F212" s="14">
        <v>163</v>
      </c>
      <c r="G212" s="18">
        <v>1.1319444444444444</v>
      </c>
    </row>
    <row r="213" spans="1:11">
      <c r="A213" s="1" t="s">
        <v>4</v>
      </c>
      <c r="B213" s="14">
        <v>144</v>
      </c>
      <c r="C213" s="14">
        <v>774</v>
      </c>
      <c r="D213" s="60">
        <v>5.375</v>
      </c>
      <c r="E213" s="14">
        <v>573</v>
      </c>
      <c r="F213" s="14">
        <v>201</v>
      </c>
      <c r="G213" s="18">
        <v>1.3958333333333333</v>
      </c>
    </row>
    <row r="214" spans="1:11">
      <c r="B214" s="14"/>
      <c r="C214" s="14"/>
      <c r="D214" s="60"/>
      <c r="E214" s="14"/>
      <c r="F214" s="14"/>
      <c r="G214" s="18"/>
      <c r="I214" s="4"/>
      <c r="K214" s="4"/>
    </row>
    <row r="215" spans="1:11">
      <c r="I215" s="4"/>
    </row>
    <row r="216" spans="1:11" ht="15">
      <c r="A216" s="66" t="s">
        <v>365</v>
      </c>
      <c r="B216" s="5"/>
      <c r="C216" s="5"/>
      <c r="D216" s="5"/>
      <c r="E216" s="5"/>
      <c r="G216" s="5" t="s">
        <v>162</v>
      </c>
    </row>
    <row r="217" spans="1:11">
      <c r="B217" s="36" t="s">
        <v>161</v>
      </c>
      <c r="C217" s="36" t="s">
        <v>159</v>
      </c>
      <c r="D217" s="36" t="s">
        <v>160</v>
      </c>
      <c r="E217" s="36" t="s">
        <v>85</v>
      </c>
      <c r="F217" s="36" t="s">
        <v>86</v>
      </c>
      <c r="G217" s="36" t="s">
        <v>163</v>
      </c>
    </row>
    <row r="218" spans="1:11">
      <c r="A218" s="1" t="s">
        <v>7</v>
      </c>
      <c r="B218" s="14">
        <v>144</v>
      </c>
      <c r="C218" s="14">
        <v>705</v>
      </c>
      <c r="D218" s="60">
        <v>4.895833333333333</v>
      </c>
      <c r="E218" s="14">
        <v>575</v>
      </c>
      <c r="F218" s="14">
        <v>130</v>
      </c>
      <c r="G218" s="18">
        <v>0.90277777777777779</v>
      </c>
    </row>
    <row r="219" spans="1:11">
      <c r="A219" s="1" t="s">
        <v>6</v>
      </c>
      <c r="B219" s="14">
        <v>144</v>
      </c>
      <c r="C219" s="14">
        <v>737</v>
      </c>
      <c r="D219" s="60">
        <v>5.1180555555555554</v>
      </c>
      <c r="E219" s="14">
        <v>575</v>
      </c>
      <c r="F219" s="14">
        <v>162</v>
      </c>
      <c r="G219" s="18">
        <v>1.125</v>
      </c>
    </row>
    <row r="220" spans="1:11">
      <c r="A220" s="1" t="s">
        <v>5</v>
      </c>
      <c r="B220" s="14">
        <v>144</v>
      </c>
      <c r="C220" s="14">
        <v>754</v>
      </c>
      <c r="D220" s="60">
        <v>5.2361111111111107</v>
      </c>
      <c r="E220" s="14">
        <v>575</v>
      </c>
      <c r="F220" s="14">
        <v>179</v>
      </c>
      <c r="G220" s="18">
        <v>1.2430555555555556</v>
      </c>
    </row>
    <row r="221" spans="1:11">
      <c r="A221" s="1" t="s">
        <v>4</v>
      </c>
      <c r="B221" s="14">
        <v>144</v>
      </c>
      <c r="C221" s="14">
        <v>791</v>
      </c>
      <c r="D221" s="60">
        <v>5.4930555555555554</v>
      </c>
      <c r="E221" s="14">
        <v>575</v>
      </c>
      <c r="F221" s="14">
        <v>216</v>
      </c>
      <c r="G221" s="18">
        <v>1.5</v>
      </c>
    </row>
    <row r="222" spans="1:11">
      <c r="B222" s="14"/>
      <c r="C222" s="14"/>
      <c r="D222" s="60"/>
      <c r="E222" s="14"/>
      <c r="F222" s="14"/>
      <c r="G222" s="18"/>
      <c r="I222" s="4"/>
      <c r="K222" s="4"/>
    </row>
    <row r="223" spans="1:11">
      <c r="I223" s="4"/>
    </row>
    <row r="224" spans="1:11" ht="15">
      <c r="A224" s="66" t="s">
        <v>353</v>
      </c>
      <c r="B224" s="5"/>
      <c r="C224" s="5"/>
      <c r="D224" s="5"/>
      <c r="E224" s="5"/>
      <c r="G224" s="5" t="s">
        <v>162</v>
      </c>
    </row>
    <row r="225" spans="1:11">
      <c r="B225" s="36" t="s">
        <v>161</v>
      </c>
      <c r="C225" s="36" t="s">
        <v>159</v>
      </c>
      <c r="D225" s="36" t="s">
        <v>160</v>
      </c>
      <c r="E225" s="36" t="s">
        <v>85</v>
      </c>
      <c r="F225" s="36" t="s">
        <v>86</v>
      </c>
      <c r="G225" s="36" t="s">
        <v>163</v>
      </c>
    </row>
    <row r="226" spans="1:11">
      <c r="A226" s="1" t="s">
        <v>6</v>
      </c>
      <c r="B226" s="14">
        <v>144</v>
      </c>
      <c r="C226" s="14">
        <v>702</v>
      </c>
      <c r="D226" s="60">
        <v>4.875</v>
      </c>
      <c r="E226" s="14">
        <v>571</v>
      </c>
      <c r="F226" s="14">
        <v>131</v>
      </c>
      <c r="G226" s="18">
        <v>0.90972222222222221</v>
      </c>
    </row>
    <row r="227" spans="1:11">
      <c r="A227" s="1" t="s">
        <v>5</v>
      </c>
      <c r="B227" s="14">
        <v>144</v>
      </c>
      <c r="C227" s="14">
        <v>710</v>
      </c>
      <c r="D227" s="60">
        <v>4.9305555555555554</v>
      </c>
      <c r="E227" s="14">
        <v>571</v>
      </c>
      <c r="F227" s="14">
        <v>139</v>
      </c>
      <c r="G227" s="18">
        <v>0.96527777777777779</v>
      </c>
    </row>
    <row r="228" spans="1:11">
      <c r="A228" s="1" t="s">
        <v>7</v>
      </c>
      <c r="B228" s="14">
        <v>144</v>
      </c>
      <c r="C228" s="14">
        <v>719</v>
      </c>
      <c r="D228" s="60">
        <v>4.9930555555555554</v>
      </c>
      <c r="E228" s="14">
        <v>571</v>
      </c>
      <c r="F228" s="14">
        <v>148</v>
      </c>
      <c r="G228" s="18">
        <v>1.0277777777777777</v>
      </c>
    </row>
    <row r="229" spans="1:11">
      <c r="A229" s="1" t="s">
        <v>4</v>
      </c>
      <c r="B229" s="14">
        <v>144</v>
      </c>
      <c r="C229" s="14">
        <v>734</v>
      </c>
      <c r="D229" s="60">
        <v>5.0972222222222223</v>
      </c>
      <c r="E229" s="14">
        <v>571</v>
      </c>
      <c r="F229" s="14">
        <v>163</v>
      </c>
      <c r="G229" s="18">
        <v>1.1319444444444444</v>
      </c>
    </row>
    <row r="230" spans="1:11">
      <c r="B230" s="14"/>
      <c r="C230" s="14"/>
      <c r="D230" s="60"/>
      <c r="E230" s="14"/>
      <c r="F230" s="14"/>
      <c r="G230" s="18"/>
      <c r="I230" s="4"/>
      <c r="K230" s="4"/>
    </row>
    <row r="231" spans="1:11">
      <c r="I231" s="4"/>
    </row>
    <row r="232" spans="1:11" ht="15">
      <c r="A232" s="66" t="s">
        <v>335</v>
      </c>
      <c r="B232" s="5"/>
      <c r="C232" s="5"/>
      <c r="D232" s="5"/>
      <c r="E232" s="5"/>
      <c r="G232" s="5" t="s">
        <v>162</v>
      </c>
    </row>
    <row r="233" spans="1:11">
      <c r="B233" s="36" t="s">
        <v>161</v>
      </c>
      <c r="C233" s="36" t="s">
        <v>159</v>
      </c>
      <c r="D233" s="36" t="s">
        <v>160</v>
      </c>
      <c r="E233" s="36" t="s">
        <v>85</v>
      </c>
      <c r="F233" s="36" t="s">
        <v>86</v>
      </c>
      <c r="G233" s="36" t="s">
        <v>163</v>
      </c>
    </row>
    <row r="234" spans="1:11">
      <c r="A234" s="1" t="s">
        <v>7</v>
      </c>
      <c r="B234" s="14">
        <v>144</v>
      </c>
      <c r="C234" s="14">
        <v>706</v>
      </c>
      <c r="D234" s="60">
        <v>4.9027777777777777</v>
      </c>
      <c r="E234" s="14">
        <v>573</v>
      </c>
      <c r="F234" s="14">
        <v>133</v>
      </c>
      <c r="G234" s="18">
        <v>0.92361111111111116</v>
      </c>
    </row>
    <row r="235" spans="1:11">
      <c r="A235" s="1" t="s">
        <v>5</v>
      </c>
      <c r="B235" s="14">
        <v>144</v>
      </c>
      <c r="C235" s="14">
        <v>727</v>
      </c>
      <c r="D235" s="60">
        <v>5.0486111111111107</v>
      </c>
      <c r="E235" s="14">
        <v>573</v>
      </c>
      <c r="F235" s="14">
        <v>154</v>
      </c>
      <c r="G235" s="18">
        <v>1.0694444444444444</v>
      </c>
    </row>
    <row r="236" spans="1:11">
      <c r="A236" s="1" t="s">
        <v>6</v>
      </c>
      <c r="B236" s="14">
        <v>144</v>
      </c>
      <c r="C236" s="14">
        <v>742</v>
      </c>
      <c r="D236" s="60">
        <v>5.1527777777777777</v>
      </c>
      <c r="E236" s="14">
        <v>573</v>
      </c>
      <c r="F236" s="14">
        <v>169</v>
      </c>
      <c r="G236" s="18">
        <v>1.1736111111111112</v>
      </c>
    </row>
    <row r="237" spans="1:11">
      <c r="A237" s="1" t="s">
        <v>4</v>
      </c>
      <c r="B237" s="14">
        <v>144</v>
      </c>
      <c r="C237" s="14">
        <v>767</v>
      </c>
      <c r="D237" s="60">
        <v>5.3263888888888893</v>
      </c>
      <c r="E237" s="14">
        <v>573</v>
      </c>
      <c r="F237" s="14">
        <v>194</v>
      </c>
      <c r="G237" s="18">
        <v>1.3472222222222223</v>
      </c>
    </row>
    <row r="238" spans="1:11">
      <c r="B238" s="14"/>
      <c r="C238" s="14"/>
      <c r="D238" s="60"/>
      <c r="E238" s="14"/>
      <c r="F238" s="14"/>
      <c r="G238" s="18"/>
      <c r="I238" s="4"/>
      <c r="K238" s="4"/>
    </row>
    <row r="239" spans="1:11">
      <c r="I239" s="4"/>
    </row>
    <row r="240" spans="1:11" ht="15">
      <c r="A240" s="66" t="s">
        <v>320</v>
      </c>
      <c r="B240" s="5"/>
      <c r="C240" s="5"/>
      <c r="D240" s="5"/>
      <c r="E240" s="5"/>
      <c r="G240" s="5" t="s">
        <v>162</v>
      </c>
      <c r="I240" s="4"/>
    </row>
    <row r="241" spans="1:9">
      <c r="B241" s="36" t="s">
        <v>161</v>
      </c>
      <c r="C241" s="36" t="s">
        <v>159</v>
      </c>
      <c r="D241" s="36" t="s">
        <v>160</v>
      </c>
      <c r="E241" s="36" t="s">
        <v>85</v>
      </c>
      <c r="F241" s="36" t="s">
        <v>86</v>
      </c>
      <c r="G241" s="36" t="s">
        <v>163</v>
      </c>
      <c r="I241" s="4"/>
    </row>
    <row r="242" spans="1:9">
      <c r="A242" s="1" t="s">
        <v>7</v>
      </c>
      <c r="B242" s="14">
        <v>144</v>
      </c>
      <c r="C242" s="14">
        <v>699</v>
      </c>
      <c r="D242" s="60">
        <v>4.854166666666667</v>
      </c>
      <c r="E242" s="14">
        <v>574</v>
      </c>
      <c r="F242" s="14">
        <v>125</v>
      </c>
      <c r="G242" s="18">
        <v>0.86805555555555558</v>
      </c>
    </row>
    <row r="243" spans="1:9">
      <c r="A243" s="1" t="s">
        <v>6</v>
      </c>
      <c r="B243" s="14">
        <v>144</v>
      </c>
      <c r="C243" s="14">
        <v>723</v>
      </c>
      <c r="D243" s="60">
        <v>5.020833333333333</v>
      </c>
      <c r="E243" s="14">
        <v>574</v>
      </c>
      <c r="F243" s="14">
        <v>149</v>
      </c>
      <c r="G243" s="18">
        <v>1.0347222222222223</v>
      </c>
    </row>
    <row r="244" spans="1:9">
      <c r="A244" s="1" t="s">
        <v>5</v>
      </c>
      <c r="B244" s="14">
        <v>144</v>
      </c>
      <c r="C244" s="14">
        <v>730</v>
      </c>
      <c r="D244" s="60">
        <v>5.0694444444444446</v>
      </c>
      <c r="E244" s="14">
        <v>574</v>
      </c>
      <c r="F244" s="14">
        <v>156</v>
      </c>
      <c r="G244" s="18">
        <v>1.0833333333333333</v>
      </c>
    </row>
    <row r="245" spans="1:9">
      <c r="A245" s="1" t="s">
        <v>4</v>
      </c>
      <c r="B245" s="14">
        <v>144</v>
      </c>
      <c r="C245" s="14">
        <v>743</v>
      </c>
      <c r="D245" s="60">
        <v>5.1597222222222223</v>
      </c>
      <c r="E245" s="14">
        <v>574</v>
      </c>
      <c r="F245" s="14">
        <v>169</v>
      </c>
      <c r="G245" s="18">
        <v>1.1736111111111112</v>
      </c>
    </row>
    <row r="246" spans="1:9">
      <c r="B246" s="14"/>
      <c r="C246" s="14"/>
      <c r="D246" s="60"/>
      <c r="E246" s="14"/>
      <c r="F246" s="14"/>
      <c r="G246" s="18"/>
    </row>
    <row r="248" spans="1:9" ht="15">
      <c r="A248" s="66" t="s">
        <v>308</v>
      </c>
      <c r="B248" s="5"/>
      <c r="C248" s="5"/>
      <c r="D248" s="5"/>
      <c r="E248" s="5"/>
      <c r="G248" s="5" t="s">
        <v>162</v>
      </c>
    </row>
    <row r="249" spans="1:9">
      <c r="B249" s="36" t="s">
        <v>161</v>
      </c>
      <c r="C249" s="36" t="s">
        <v>159</v>
      </c>
      <c r="D249" s="36" t="s">
        <v>160</v>
      </c>
      <c r="E249" s="36" t="s">
        <v>85</v>
      </c>
      <c r="F249" s="36" t="s">
        <v>86</v>
      </c>
      <c r="G249" s="36" t="s">
        <v>163</v>
      </c>
    </row>
    <row r="250" spans="1:9">
      <c r="A250" s="1" t="s">
        <v>7</v>
      </c>
      <c r="B250" s="14">
        <v>144</v>
      </c>
      <c r="C250" s="14">
        <v>688</v>
      </c>
      <c r="D250" s="60">
        <v>4.7777777777777777</v>
      </c>
      <c r="E250" s="14">
        <v>571</v>
      </c>
      <c r="F250" s="14">
        <v>117</v>
      </c>
      <c r="G250" s="18">
        <v>0.8125</v>
      </c>
    </row>
    <row r="251" spans="1:9">
      <c r="A251" s="1" t="s">
        <v>6</v>
      </c>
      <c r="B251" s="14">
        <v>144</v>
      </c>
      <c r="C251" s="14">
        <v>708</v>
      </c>
      <c r="D251" s="60">
        <v>4.916666666666667</v>
      </c>
      <c r="E251" s="14">
        <v>571</v>
      </c>
      <c r="F251" s="14">
        <v>137</v>
      </c>
      <c r="G251" s="18">
        <v>0.95138888888888884</v>
      </c>
    </row>
    <row r="252" spans="1:9">
      <c r="A252" s="1" t="s">
        <v>5</v>
      </c>
      <c r="B252" s="14">
        <v>144</v>
      </c>
      <c r="C252" s="14">
        <v>750</v>
      </c>
      <c r="D252" s="60">
        <v>5.208333333333333</v>
      </c>
      <c r="E252" s="14">
        <v>571</v>
      </c>
      <c r="F252" s="14">
        <v>179</v>
      </c>
      <c r="G252" s="18">
        <v>1.2430555555555556</v>
      </c>
    </row>
    <row r="253" spans="1:9">
      <c r="A253" s="1" t="s">
        <v>4</v>
      </c>
      <c r="B253" s="14">
        <v>144</v>
      </c>
      <c r="C253" s="14">
        <v>753</v>
      </c>
      <c r="D253" s="60">
        <v>5.229166666666667</v>
      </c>
      <c r="E253" s="14">
        <v>571</v>
      </c>
      <c r="F253" s="14">
        <v>182</v>
      </c>
      <c r="G253" s="18">
        <v>1.2638888888888888</v>
      </c>
    </row>
    <row r="254" spans="1:9">
      <c r="B254" s="14"/>
      <c r="C254" s="14"/>
      <c r="D254" s="60"/>
      <c r="E254" s="14"/>
      <c r="F254" s="14"/>
      <c r="G254" s="18"/>
    </row>
    <row r="256" spans="1:9" ht="15">
      <c r="A256" s="66" t="s">
        <v>292</v>
      </c>
      <c r="B256" s="5"/>
      <c r="C256" s="5"/>
      <c r="D256" s="5"/>
      <c r="E256" s="5"/>
      <c r="G256" s="5" t="s">
        <v>162</v>
      </c>
    </row>
    <row r="257" spans="1:7">
      <c r="B257" s="36" t="s">
        <v>161</v>
      </c>
      <c r="C257" s="36" t="s">
        <v>159</v>
      </c>
      <c r="D257" s="36" t="s">
        <v>160</v>
      </c>
      <c r="E257" s="36" t="s">
        <v>85</v>
      </c>
      <c r="F257" s="36" t="s">
        <v>86</v>
      </c>
      <c r="G257" s="36" t="s">
        <v>163</v>
      </c>
    </row>
    <row r="258" spans="1:7">
      <c r="A258" s="1" t="s">
        <v>6</v>
      </c>
      <c r="B258" s="14">
        <v>144</v>
      </c>
      <c r="C258" s="14">
        <v>713</v>
      </c>
      <c r="D258" s="60">
        <v>4.9513888888888893</v>
      </c>
      <c r="E258" s="14">
        <v>574</v>
      </c>
      <c r="F258" s="14">
        <v>139</v>
      </c>
      <c r="G258" s="18">
        <v>0.96527777777777779</v>
      </c>
    </row>
    <row r="259" spans="1:7">
      <c r="A259" s="1" t="s">
        <v>7</v>
      </c>
      <c r="B259" s="14">
        <v>144</v>
      </c>
      <c r="C259" s="14">
        <v>730</v>
      </c>
      <c r="D259" s="60">
        <v>5.0694444444444446</v>
      </c>
      <c r="E259" s="14">
        <v>574</v>
      </c>
      <c r="F259" s="14">
        <v>156</v>
      </c>
      <c r="G259" s="18">
        <v>1.0833333333333333</v>
      </c>
    </row>
    <row r="260" spans="1:7">
      <c r="A260" s="1" t="s">
        <v>5</v>
      </c>
      <c r="B260" s="14">
        <v>144</v>
      </c>
      <c r="C260" s="14">
        <v>742</v>
      </c>
      <c r="D260" s="60">
        <v>5.1527777777777777</v>
      </c>
      <c r="E260" s="14">
        <v>574</v>
      </c>
      <c r="F260" s="14">
        <v>168</v>
      </c>
      <c r="G260" s="18">
        <v>1.1666666666666667</v>
      </c>
    </row>
    <row r="261" spans="1:7">
      <c r="A261" s="1" t="s">
        <v>4</v>
      </c>
      <c r="B261" s="14">
        <v>144</v>
      </c>
      <c r="C261" s="14">
        <v>746</v>
      </c>
      <c r="D261" s="60">
        <v>5.1805555555555554</v>
      </c>
      <c r="E261" s="14">
        <v>574</v>
      </c>
      <c r="F261" s="14">
        <v>172</v>
      </c>
      <c r="G261" s="18">
        <v>1.1944444444444444</v>
      </c>
    </row>
    <row r="262" spans="1:7">
      <c r="B262" s="14"/>
      <c r="C262" s="14"/>
      <c r="D262" s="60"/>
      <c r="E262" s="14"/>
      <c r="F262" s="14"/>
      <c r="G262" s="18"/>
    </row>
    <row r="264" spans="1:7" ht="15">
      <c r="A264" s="66" t="s">
        <v>278</v>
      </c>
      <c r="B264" s="5"/>
      <c r="C264" s="5"/>
      <c r="D264" s="5"/>
      <c r="E264" s="5"/>
      <c r="G264" s="5" t="s">
        <v>162</v>
      </c>
    </row>
    <row r="265" spans="1:7">
      <c r="B265" s="36" t="s">
        <v>161</v>
      </c>
      <c r="C265" s="36" t="s">
        <v>159</v>
      </c>
      <c r="D265" s="36" t="s">
        <v>160</v>
      </c>
      <c r="E265" s="36" t="s">
        <v>85</v>
      </c>
      <c r="F265" s="36" t="s">
        <v>86</v>
      </c>
      <c r="G265" s="36" t="s">
        <v>163</v>
      </c>
    </row>
    <row r="266" spans="1:7">
      <c r="A266" s="1" t="s">
        <v>7</v>
      </c>
      <c r="B266" s="14">
        <v>144</v>
      </c>
      <c r="C266" s="14">
        <v>730</v>
      </c>
      <c r="D266" s="60">
        <v>5.0694444444444446</v>
      </c>
      <c r="E266" s="14">
        <v>576</v>
      </c>
      <c r="F266" s="14">
        <v>154</v>
      </c>
      <c r="G266" s="18">
        <v>1.0694444444444444</v>
      </c>
    </row>
    <row r="267" spans="1:7">
      <c r="A267" s="1" t="s">
        <v>5</v>
      </c>
      <c r="B267" s="14">
        <v>144</v>
      </c>
      <c r="C267" s="14">
        <v>789</v>
      </c>
      <c r="D267" s="60">
        <v>5.479166666666667</v>
      </c>
      <c r="E267" s="14">
        <v>576</v>
      </c>
      <c r="F267" s="14">
        <v>213</v>
      </c>
      <c r="G267" s="18">
        <v>1.4791666666666667</v>
      </c>
    </row>
    <row r="268" spans="1:7">
      <c r="A268" s="1" t="s">
        <v>4</v>
      </c>
      <c r="B268" s="14">
        <v>144</v>
      </c>
      <c r="C268" s="14">
        <v>803</v>
      </c>
      <c r="D268" s="60">
        <v>5.5763888888888893</v>
      </c>
      <c r="E268" s="14">
        <v>576</v>
      </c>
      <c r="F268" s="14">
        <v>227</v>
      </c>
      <c r="G268" s="18">
        <v>1.5763888888888888</v>
      </c>
    </row>
    <row r="269" spans="1:7">
      <c r="A269" s="1" t="s">
        <v>6</v>
      </c>
      <c r="B269" s="14">
        <v>0</v>
      </c>
      <c r="C269" s="14">
        <v>0</v>
      </c>
      <c r="D269" s="60">
        <v>0</v>
      </c>
      <c r="E269" s="14">
        <v>0</v>
      </c>
      <c r="F269" s="14" t="s">
        <v>284</v>
      </c>
      <c r="G269" s="18" t="s">
        <v>284</v>
      </c>
    </row>
    <row r="270" spans="1:7">
      <c r="B270" s="14"/>
      <c r="C270" s="14"/>
      <c r="D270" s="60"/>
      <c r="E270" s="14"/>
      <c r="F270" s="14"/>
      <c r="G270" s="18"/>
    </row>
    <row r="272" spans="1:7" ht="15">
      <c r="A272" s="66" t="s">
        <v>250</v>
      </c>
      <c r="B272" s="5"/>
      <c r="C272" s="5"/>
      <c r="D272" s="5"/>
      <c r="E272" s="5"/>
      <c r="G272" s="5" t="s">
        <v>162</v>
      </c>
    </row>
    <row r="273" spans="1:7">
      <c r="B273" s="36" t="s">
        <v>161</v>
      </c>
      <c r="C273" s="36" t="s">
        <v>159</v>
      </c>
      <c r="D273" s="36" t="s">
        <v>160</v>
      </c>
      <c r="E273" s="36" t="s">
        <v>85</v>
      </c>
      <c r="F273" s="36" t="s">
        <v>86</v>
      </c>
      <c r="G273" s="36" t="s">
        <v>163</v>
      </c>
    </row>
    <row r="274" spans="1:7">
      <c r="A274" s="1" t="s">
        <v>6</v>
      </c>
      <c r="B274" s="14">
        <v>144</v>
      </c>
      <c r="C274" s="14">
        <v>699</v>
      </c>
      <c r="D274" s="60">
        <v>4.854166666666667</v>
      </c>
      <c r="E274" s="14">
        <v>573</v>
      </c>
      <c r="F274" s="14">
        <v>126</v>
      </c>
      <c r="G274" s="18">
        <v>0.875</v>
      </c>
    </row>
    <row r="275" spans="1:7">
      <c r="A275" s="1" t="s">
        <v>7</v>
      </c>
      <c r="B275" s="14">
        <v>144</v>
      </c>
      <c r="C275" s="14">
        <v>713</v>
      </c>
      <c r="D275" s="60">
        <v>4.9513888888888893</v>
      </c>
      <c r="E275" s="14">
        <v>573</v>
      </c>
      <c r="F275" s="14">
        <v>140</v>
      </c>
      <c r="G275" s="18">
        <v>0.97222222222222221</v>
      </c>
    </row>
    <row r="276" spans="1:7">
      <c r="A276" s="1" t="s">
        <v>4</v>
      </c>
      <c r="B276" s="14">
        <v>144</v>
      </c>
      <c r="C276" s="14">
        <v>737</v>
      </c>
      <c r="D276" s="60">
        <v>5.1180555555555554</v>
      </c>
      <c r="E276" s="14">
        <v>573</v>
      </c>
      <c r="F276" s="14">
        <v>164</v>
      </c>
      <c r="G276" s="18">
        <v>1.1388888888888888</v>
      </c>
    </row>
    <row r="277" spans="1:7">
      <c r="A277" s="1" t="s">
        <v>5</v>
      </c>
      <c r="B277" s="14">
        <v>144</v>
      </c>
      <c r="C277" s="14">
        <v>752</v>
      </c>
      <c r="D277" s="60">
        <v>5.2222222222222223</v>
      </c>
      <c r="E277" s="14">
        <v>573</v>
      </c>
      <c r="F277" s="14">
        <v>179</v>
      </c>
      <c r="G277" s="18">
        <v>1.2430555555555556</v>
      </c>
    </row>
    <row r="278" spans="1:7">
      <c r="B278" s="14"/>
      <c r="C278" s="14"/>
      <c r="D278" s="60"/>
      <c r="E278" s="14"/>
      <c r="F278" s="14"/>
      <c r="G278" s="18"/>
    </row>
    <row r="280" spans="1:7" ht="15">
      <c r="A280" s="66" t="s">
        <v>232</v>
      </c>
      <c r="B280" s="5"/>
      <c r="C280" s="5"/>
      <c r="D280" s="5"/>
      <c r="E280" s="5"/>
      <c r="G280" s="5" t="s">
        <v>162</v>
      </c>
    </row>
    <row r="281" spans="1:7">
      <c r="B281" s="36" t="s">
        <v>161</v>
      </c>
      <c r="C281" s="36" t="s">
        <v>159</v>
      </c>
      <c r="D281" s="36" t="s">
        <v>160</v>
      </c>
      <c r="E281" s="36" t="s">
        <v>85</v>
      </c>
      <c r="F281" s="36" t="s">
        <v>86</v>
      </c>
      <c r="G281" s="36" t="s">
        <v>163</v>
      </c>
    </row>
    <row r="282" spans="1:7">
      <c r="A282" s="1" t="s">
        <v>6</v>
      </c>
      <c r="B282" s="14">
        <v>131</v>
      </c>
      <c r="C282" s="14">
        <v>621</v>
      </c>
      <c r="D282" s="60">
        <v>4.7404580152671754</v>
      </c>
      <c r="E282" s="14">
        <v>523</v>
      </c>
      <c r="F282" s="14">
        <v>98</v>
      </c>
      <c r="G282" s="18">
        <v>0.74809160305343514</v>
      </c>
    </row>
    <row r="283" spans="1:7">
      <c r="A283" s="1" t="s">
        <v>7</v>
      </c>
      <c r="B283" s="14">
        <v>131</v>
      </c>
      <c r="C283" s="14">
        <v>662</v>
      </c>
      <c r="D283" s="60">
        <v>5.0534351145038165</v>
      </c>
      <c r="E283" s="14">
        <v>523</v>
      </c>
      <c r="F283" s="14">
        <v>139</v>
      </c>
      <c r="G283" s="18">
        <v>1.0610687022900764</v>
      </c>
    </row>
    <row r="284" spans="1:7">
      <c r="A284" s="1" t="s">
        <v>4</v>
      </c>
      <c r="B284" s="14">
        <v>131</v>
      </c>
      <c r="C284" s="14">
        <v>671</v>
      </c>
      <c r="D284" s="60">
        <v>5.1221374045801529</v>
      </c>
      <c r="E284" s="14">
        <v>523</v>
      </c>
      <c r="F284" s="14">
        <v>148</v>
      </c>
      <c r="G284" s="18">
        <v>1.1297709923664123</v>
      </c>
    </row>
    <row r="285" spans="1:7">
      <c r="A285" s="1" t="s">
        <v>5</v>
      </c>
      <c r="B285" s="14">
        <v>131</v>
      </c>
      <c r="C285" s="14">
        <v>672</v>
      </c>
      <c r="D285" s="60">
        <v>5.1297709923664119</v>
      </c>
      <c r="E285" s="14">
        <v>523</v>
      </c>
      <c r="F285" s="14">
        <v>149</v>
      </c>
      <c r="G285" s="18">
        <v>1.1374045801526718</v>
      </c>
    </row>
    <row r="286" spans="1:7">
      <c r="B286" s="14"/>
      <c r="C286" s="14"/>
      <c r="D286" s="60"/>
      <c r="E286" s="14"/>
      <c r="F286" s="14"/>
      <c r="G286" s="18"/>
    </row>
    <row r="288" spans="1:7" ht="15">
      <c r="A288" s="66" t="s">
        <v>209</v>
      </c>
      <c r="B288" s="5"/>
      <c r="C288" s="5"/>
      <c r="D288" s="5"/>
      <c r="E288" s="5"/>
      <c r="G288" s="5" t="s">
        <v>162</v>
      </c>
    </row>
    <row r="289" spans="1:7">
      <c r="B289" s="36" t="s">
        <v>161</v>
      </c>
      <c r="C289" s="36" t="s">
        <v>159</v>
      </c>
      <c r="D289" s="36" t="s">
        <v>160</v>
      </c>
      <c r="E289" s="36" t="s">
        <v>85</v>
      </c>
      <c r="F289" s="36" t="s">
        <v>86</v>
      </c>
      <c r="G289" s="36" t="s">
        <v>163</v>
      </c>
    </row>
    <row r="290" spans="1:7">
      <c r="A290" s="1" t="s">
        <v>6</v>
      </c>
      <c r="B290" s="14">
        <v>142</v>
      </c>
      <c r="C290" s="14">
        <v>685</v>
      </c>
      <c r="D290" s="60">
        <v>4.823943661971831</v>
      </c>
      <c r="E290" s="14">
        <v>566</v>
      </c>
      <c r="F290" s="14">
        <v>119</v>
      </c>
      <c r="G290" s="18">
        <v>0.8380281690140845</v>
      </c>
    </row>
    <row r="291" spans="1:7">
      <c r="A291" s="1" t="s">
        <v>7</v>
      </c>
      <c r="B291" s="14">
        <v>142</v>
      </c>
      <c r="C291" s="14">
        <v>719</v>
      </c>
      <c r="D291" s="60">
        <v>5.063380281690141</v>
      </c>
      <c r="E291" s="14">
        <v>566</v>
      </c>
      <c r="F291" s="14">
        <v>153</v>
      </c>
      <c r="G291" s="18">
        <v>1.0774647887323943</v>
      </c>
    </row>
    <row r="292" spans="1:7">
      <c r="A292" s="1" t="s">
        <v>5</v>
      </c>
      <c r="B292" s="14">
        <v>142</v>
      </c>
      <c r="C292" s="14">
        <v>723</v>
      </c>
      <c r="D292" s="60">
        <v>5.091549295774648</v>
      </c>
      <c r="E292" s="14">
        <v>566</v>
      </c>
      <c r="F292" s="14">
        <v>157</v>
      </c>
      <c r="G292" s="18">
        <v>1.1056338028169015</v>
      </c>
    </row>
    <row r="293" spans="1:7">
      <c r="A293" s="1" t="s">
        <v>4</v>
      </c>
      <c r="B293" s="14">
        <v>142</v>
      </c>
      <c r="C293" s="14">
        <v>811</v>
      </c>
      <c r="D293" s="60">
        <v>5.711267605633803</v>
      </c>
      <c r="E293" s="14">
        <v>566</v>
      </c>
      <c r="F293" s="14">
        <v>245</v>
      </c>
      <c r="G293" s="18">
        <v>1.7253521126760563</v>
      </c>
    </row>
    <row r="294" spans="1:7">
      <c r="B294" s="14"/>
      <c r="C294" s="14"/>
      <c r="D294" s="60"/>
      <c r="E294" s="14"/>
      <c r="F294" s="14"/>
      <c r="G294" s="18"/>
    </row>
    <row r="295" spans="1:7">
      <c r="C295" s="5"/>
      <c r="D295" s="79"/>
      <c r="E295" s="5"/>
      <c r="F295" s="5"/>
    </row>
    <row r="296" spans="1:7" ht="15">
      <c r="A296" s="66" t="s">
        <v>177</v>
      </c>
      <c r="B296" s="5"/>
      <c r="C296" s="5"/>
      <c r="D296" s="5"/>
      <c r="E296" s="5"/>
      <c r="G296" s="5" t="s">
        <v>162</v>
      </c>
    </row>
    <row r="297" spans="1:7">
      <c r="B297" s="36" t="s">
        <v>161</v>
      </c>
      <c r="C297" s="36" t="s">
        <v>159</v>
      </c>
      <c r="D297" s="36" t="s">
        <v>160</v>
      </c>
      <c r="E297" s="36" t="s">
        <v>85</v>
      </c>
      <c r="F297" s="36" t="s">
        <v>86</v>
      </c>
      <c r="G297" s="36" t="s">
        <v>163</v>
      </c>
    </row>
    <row r="298" spans="1:7">
      <c r="A298" s="1" t="s">
        <v>6</v>
      </c>
      <c r="B298" s="14">
        <v>162</v>
      </c>
      <c r="C298" s="14">
        <v>796</v>
      </c>
      <c r="D298" s="60">
        <v>4.9135802469135799</v>
      </c>
      <c r="E298" s="14">
        <v>647</v>
      </c>
      <c r="F298" s="14">
        <v>149</v>
      </c>
      <c r="G298" s="18">
        <v>0.91975308641975306</v>
      </c>
    </row>
    <row r="299" spans="1:7">
      <c r="A299" s="1" t="s">
        <v>7</v>
      </c>
      <c r="B299" s="14">
        <v>162</v>
      </c>
      <c r="C299" s="14">
        <v>833</v>
      </c>
      <c r="D299" s="60">
        <v>5.1419753086419755</v>
      </c>
      <c r="E299" s="14">
        <v>647</v>
      </c>
      <c r="F299" s="14">
        <v>186</v>
      </c>
      <c r="G299" s="18">
        <v>1.1481481481481481</v>
      </c>
    </row>
    <row r="300" spans="1:7">
      <c r="A300" s="1" t="s">
        <v>5</v>
      </c>
      <c r="B300" s="14">
        <v>162</v>
      </c>
      <c r="C300" s="14">
        <v>825</v>
      </c>
      <c r="D300" s="60">
        <v>5.0925925925925926</v>
      </c>
      <c r="E300" s="14">
        <v>647</v>
      </c>
      <c r="F300" s="14">
        <v>178</v>
      </c>
      <c r="G300" s="18">
        <v>1.0987654320987654</v>
      </c>
    </row>
    <row r="301" spans="1:7">
      <c r="A301" s="1" t="s">
        <v>4</v>
      </c>
      <c r="B301" s="14">
        <v>162</v>
      </c>
      <c r="C301" s="14">
        <v>907</v>
      </c>
      <c r="D301" s="60">
        <v>5.5987654320987659</v>
      </c>
      <c r="E301" s="14">
        <v>647</v>
      </c>
      <c r="F301" s="14">
        <v>260</v>
      </c>
      <c r="G301" s="18">
        <v>1.6049382716049383</v>
      </c>
    </row>
    <row r="302" spans="1:7">
      <c r="C302" s="5"/>
      <c r="D302" s="79"/>
      <c r="E302" s="5"/>
      <c r="F302" s="5"/>
    </row>
    <row r="303" spans="1:7">
      <c r="C303" s="5"/>
      <c r="D303" s="79"/>
      <c r="E303" s="5"/>
      <c r="F303" s="5"/>
    </row>
    <row r="304" spans="1:7" ht="15">
      <c r="A304" s="66" t="s">
        <v>156</v>
      </c>
      <c r="B304" s="5"/>
      <c r="C304" s="5"/>
      <c r="D304" s="5"/>
      <c r="E304" s="5"/>
      <c r="G304" s="5" t="s">
        <v>162</v>
      </c>
    </row>
    <row r="305" spans="1:7">
      <c r="B305" s="36" t="s">
        <v>161</v>
      </c>
      <c r="C305" s="36" t="s">
        <v>159</v>
      </c>
      <c r="D305" s="36" t="s">
        <v>160</v>
      </c>
      <c r="E305" s="36" t="s">
        <v>85</v>
      </c>
      <c r="F305" s="36" t="s">
        <v>86</v>
      </c>
      <c r="G305" s="36" t="s">
        <v>163</v>
      </c>
    </row>
    <row r="306" spans="1:7">
      <c r="A306" s="1" t="s">
        <v>6</v>
      </c>
      <c r="B306" s="14">
        <v>162</v>
      </c>
      <c r="C306" s="14">
        <v>767</v>
      </c>
      <c r="D306" s="60">
        <v>4.7345679012345681</v>
      </c>
      <c r="E306" s="14">
        <v>644</v>
      </c>
      <c r="F306" s="14">
        <v>123</v>
      </c>
      <c r="G306" s="18">
        <v>0.7592592592592593</v>
      </c>
    </row>
    <row r="307" spans="1:7">
      <c r="A307" s="1" t="s">
        <v>7</v>
      </c>
      <c r="B307" s="14">
        <v>162</v>
      </c>
      <c r="C307" s="14">
        <v>808</v>
      </c>
      <c r="D307" s="60">
        <v>4.9876543209876543</v>
      </c>
      <c r="E307" s="14">
        <v>644</v>
      </c>
      <c r="F307" s="14">
        <v>164</v>
      </c>
      <c r="G307" s="18">
        <v>1.0123456790123457</v>
      </c>
    </row>
    <row r="308" spans="1:7">
      <c r="A308" s="1" t="s">
        <v>5</v>
      </c>
      <c r="B308" s="14">
        <v>162</v>
      </c>
      <c r="C308" s="14">
        <v>809</v>
      </c>
      <c r="D308" s="60">
        <v>4.9938271604938276</v>
      </c>
      <c r="E308" s="14">
        <v>644</v>
      </c>
      <c r="F308" s="14">
        <v>165</v>
      </c>
      <c r="G308" s="18">
        <v>1.0185185185185186</v>
      </c>
    </row>
    <row r="309" spans="1:7">
      <c r="A309" s="1" t="s">
        <v>4</v>
      </c>
      <c r="B309" s="14">
        <v>162</v>
      </c>
      <c r="C309" s="14">
        <v>911</v>
      </c>
      <c r="D309" s="60">
        <v>5.6234567901234565</v>
      </c>
      <c r="E309" s="14">
        <v>644</v>
      </c>
      <c r="F309" s="14">
        <v>267</v>
      </c>
      <c r="G309" s="18">
        <v>1.6481481481481481</v>
      </c>
    </row>
    <row r="310" spans="1:7">
      <c r="C310" s="5"/>
      <c r="D310" s="5"/>
      <c r="E310" s="5"/>
      <c r="F310" s="5"/>
    </row>
    <row r="311" spans="1:7">
      <c r="C311" s="5"/>
      <c r="D311" s="5"/>
      <c r="E311" s="5"/>
      <c r="F311" s="5"/>
    </row>
    <row r="312" spans="1:7" ht="15">
      <c r="A312" s="66" t="s">
        <v>129</v>
      </c>
      <c r="B312" s="5"/>
      <c r="C312" s="5"/>
      <c r="D312" s="5"/>
      <c r="E312" s="5"/>
      <c r="F312" s="5"/>
      <c r="G312" s="5" t="s">
        <v>162</v>
      </c>
    </row>
    <row r="313" spans="1:7">
      <c r="B313" s="36" t="s">
        <v>161</v>
      </c>
      <c r="C313" s="36" t="s">
        <v>159</v>
      </c>
      <c r="D313" s="36" t="s">
        <v>160</v>
      </c>
      <c r="E313" s="36" t="s">
        <v>85</v>
      </c>
      <c r="F313" s="36" t="s">
        <v>86</v>
      </c>
      <c r="G313" s="36" t="s">
        <v>163</v>
      </c>
    </row>
    <row r="314" spans="1:7">
      <c r="A314" s="1" t="s">
        <v>6</v>
      </c>
      <c r="B314" s="14">
        <v>162</v>
      </c>
      <c r="C314" s="14">
        <v>775</v>
      </c>
      <c r="D314" s="20">
        <v>4.783950617283951</v>
      </c>
      <c r="E314" s="14">
        <v>647</v>
      </c>
      <c r="F314" s="14">
        <v>128</v>
      </c>
      <c r="G314" s="18">
        <v>0.79012345679012341</v>
      </c>
    </row>
    <row r="315" spans="1:7">
      <c r="A315" s="1" t="s">
        <v>7</v>
      </c>
      <c r="B315" s="14">
        <v>162</v>
      </c>
      <c r="C315" s="14">
        <v>836</v>
      </c>
      <c r="D315" s="20">
        <v>5.1604938271604937</v>
      </c>
      <c r="E315" s="14">
        <v>647</v>
      </c>
      <c r="F315" s="14">
        <v>189</v>
      </c>
      <c r="G315" s="18">
        <v>1.1666666666666667</v>
      </c>
    </row>
    <row r="316" spans="1:7">
      <c r="A316" s="1" t="s">
        <v>5</v>
      </c>
      <c r="B316" s="14">
        <v>162</v>
      </c>
      <c r="C316" s="14">
        <v>836</v>
      </c>
      <c r="D316" s="20">
        <v>5.1604938271604937</v>
      </c>
      <c r="E316" s="14">
        <v>647</v>
      </c>
      <c r="F316" s="14">
        <v>189</v>
      </c>
      <c r="G316" s="18">
        <v>1.1666666666666667</v>
      </c>
    </row>
    <row r="317" spans="1:7">
      <c r="A317" s="1" t="s">
        <v>4</v>
      </c>
      <c r="B317" s="14">
        <v>162</v>
      </c>
      <c r="C317" s="14">
        <v>947</v>
      </c>
      <c r="D317" s="20">
        <v>5.8456790123456788</v>
      </c>
      <c r="E317" s="14">
        <v>647</v>
      </c>
      <c r="F317" s="14">
        <v>300</v>
      </c>
      <c r="G317" s="18">
        <v>1.8518518518518519</v>
      </c>
    </row>
    <row r="318" spans="1:7">
      <c r="C318" s="5"/>
      <c r="D318" s="5"/>
      <c r="E318" s="5"/>
      <c r="F318" s="5"/>
    </row>
    <row r="319" spans="1:7">
      <c r="C319" s="5"/>
      <c r="D319" s="5"/>
      <c r="E319" s="5"/>
      <c r="F319" s="5"/>
    </row>
    <row r="320" spans="1:7" ht="15">
      <c r="A320" s="66" t="s">
        <v>130</v>
      </c>
      <c r="B320" s="5"/>
      <c r="C320" s="5"/>
      <c r="D320" s="5"/>
      <c r="E320" s="5"/>
      <c r="F320" s="5"/>
      <c r="G320" s="5" t="s">
        <v>162</v>
      </c>
    </row>
    <row r="321" spans="1:18">
      <c r="B321" s="36" t="s">
        <v>161</v>
      </c>
      <c r="C321" s="36" t="s">
        <v>159</v>
      </c>
      <c r="D321" s="36" t="s">
        <v>160</v>
      </c>
      <c r="E321" s="36" t="s">
        <v>85</v>
      </c>
      <c r="F321" s="36" t="s">
        <v>86</v>
      </c>
      <c r="G321" s="36" t="s">
        <v>163</v>
      </c>
    </row>
    <row r="322" spans="1:18">
      <c r="A322" s="1" t="s">
        <v>6</v>
      </c>
      <c r="B322" s="14">
        <v>126</v>
      </c>
      <c r="C322" s="54">
        <v>630</v>
      </c>
      <c r="D322" s="61">
        <v>5</v>
      </c>
      <c r="E322" s="54">
        <v>503</v>
      </c>
      <c r="F322" s="54">
        <v>127</v>
      </c>
      <c r="G322" s="61">
        <v>1.0079365079365079</v>
      </c>
      <c r="H322" s="22"/>
    </row>
    <row r="323" spans="1:18">
      <c r="A323" s="1" t="s">
        <v>7</v>
      </c>
      <c r="B323" s="14">
        <v>126</v>
      </c>
      <c r="C323" s="5">
        <v>654</v>
      </c>
      <c r="D323" s="18">
        <v>5.1904761904761907</v>
      </c>
      <c r="E323" s="5">
        <v>503</v>
      </c>
      <c r="F323" s="5">
        <v>151</v>
      </c>
      <c r="G323" s="18">
        <v>1.1984126984126984</v>
      </c>
    </row>
    <row r="324" spans="1:18">
      <c r="A324" s="1" t="s">
        <v>5</v>
      </c>
      <c r="B324" s="14">
        <v>126</v>
      </c>
      <c r="C324" s="5">
        <v>655</v>
      </c>
      <c r="D324" s="18">
        <v>5.1984126984126986</v>
      </c>
      <c r="E324" s="5">
        <v>503</v>
      </c>
      <c r="F324" s="5">
        <v>152</v>
      </c>
      <c r="G324" s="18">
        <v>1.2063492063492063</v>
      </c>
    </row>
    <row r="325" spans="1:18">
      <c r="A325" s="1" t="s">
        <v>4</v>
      </c>
      <c r="B325" s="14">
        <v>126</v>
      </c>
      <c r="C325" s="5">
        <v>746</v>
      </c>
      <c r="D325" s="18">
        <v>5.9206349206349209</v>
      </c>
      <c r="E325" s="5">
        <v>503</v>
      </c>
      <c r="F325" s="5">
        <v>243</v>
      </c>
      <c r="G325" s="18">
        <v>1.9285714285714286</v>
      </c>
    </row>
    <row r="328" spans="1:18" ht="15">
      <c r="A328" s="66" t="s">
        <v>157</v>
      </c>
    </row>
    <row r="329" spans="1:18">
      <c r="A329" s="6"/>
      <c r="B329" s="36" t="s">
        <v>412</v>
      </c>
      <c r="C329" s="36" t="s">
        <v>396</v>
      </c>
      <c r="D329" s="36" t="s">
        <v>380</v>
      </c>
      <c r="E329" s="36" t="s">
        <v>364</v>
      </c>
      <c r="F329" s="36" t="s">
        <v>352</v>
      </c>
      <c r="G329" s="36" t="s">
        <v>334</v>
      </c>
      <c r="H329" s="36" t="s">
        <v>319</v>
      </c>
      <c r="I329" s="36" t="s">
        <v>307</v>
      </c>
      <c r="J329" s="36" t="s">
        <v>290</v>
      </c>
      <c r="K329" s="36" t="s">
        <v>277</v>
      </c>
      <c r="L329" s="36" t="s">
        <v>249</v>
      </c>
      <c r="M329" s="36" t="s">
        <v>231</v>
      </c>
      <c r="N329" s="36" t="s">
        <v>207</v>
      </c>
      <c r="O329" s="36" t="s">
        <v>176</v>
      </c>
      <c r="P329" s="36" t="s">
        <v>145</v>
      </c>
      <c r="Q329" s="36" t="s">
        <v>103</v>
      </c>
      <c r="R329" s="36" t="s">
        <v>38</v>
      </c>
    </row>
    <row r="330" spans="1:18">
      <c r="A330" s="1" t="s">
        <v>6</v>
      </c>
      <c r="B330" s="14">
        <f>STATS!BP128</f>
        <v>23</v>
      </c>
      <c r="C330" s="14">
        <v>21</v>
      </c>
      <c r="D330" s="14">
        <v>17</v>
      </c>
      <c r="E330" s="14">
        <v>21</v>
      </c>
      <c r="F330" s="14">
        <v>16</v>
      </c>
      <c r="G330" s="14">
        <v>12</v>
      </c>
      <c r="H330" s="14">
        <v>14</v>
      </c>
      <c r="I330" s="14">
        <v>18</v>
      </c>
      <c r="J330" s="14">
        <v>20</v>
      </c>
      <c r="K330" s="14" t="s">
        <v>291</v>
      </c>
      <c r="L330" s="14">
        <v>25</v>
      </c>
      <c r="M330" s="14">
        <v>25</v>
      </c>
      <c r="N330" s="14">
        <v>34</v>
      </c>
      <c r="O330" s="14">
        <v>20</v>
      </c>
      <c r="P330" s="14">
        <v>26</v>
      </c>
      <c r="Q330" s="5">
        <v>36</v>
      </c>
      <c r="R330" s="5">
        <v>25</v>
      </c>
    </row>
    <row r="331" spans="1:18">
      <c r="A331" s="1" t="s">
        <v>7</v>
      </c>
      <c r="B331" s="14">
        <f>STATS!BQ128</f>
        <v>18</v>
      </c>
      <c r="C331" s="14">
        <v>33</v>
      </c>
      <c r="D331" s="14">
        <v>22</v>
      </c>
      <c r="E331" s="14">
        <v>24</v>
      </c>
      <c r="F331" s="14">
        <v>21</v>
      </c>
      <c r="G331" s="14">
        <v>22</v>
      </c>
      <c r="H331" s="14">
        <v>24</v>
      </c>
      <c r="I331" s="14">
        <v>29</v>
      </c>
      <c r="J331" s="14">
        <v>20</v>
      </c>
      <c r="K331" s="14">
        <v>32</v>
      </c>
      <c r="L331" s="14">
        <v>21</v>
      </c>
      <c r="M331" s="14">
        <v>10</v>
      </c>
      <c r="N331" s="14">
        <v>22</v>
      </c>
      <c r="O331" s="14">
        <v>25</v>
      </c>
      <c r="P331" s="14">
        <v>18</v>
      </c>
      <c r="Q331" s="5">
        <v>23</v>
      </c>
      <c r="R331" s="5">
        <v>17</v>
      </c>
    </row>
    <row r="332" spans="1:18">
      <c r="A332" s="1" t="s">
        <v>5</v>
      </c>
      <c r="B332" s="14">
        <f>STATS!BO128</f>
        <v>18</v>
      </c>
      <c r="C332" s="14">
        <v>17</v>
      </c>
      <c r="D332" s="14">
        <v>21</v>
      </c>
      <c r="E332" s="14">
        <v>19</v>
      </c>
      <c r="F332" s="14">
        <v>18</v>
      </c>
      <c r="G332" s="14">
        <v>26</v>
      </c>
      <c r="H332" s="14">
        <v>21</v>
      </c>
      <c r="I332" s="14">
        <v>15</v>
      </c>
      <c r="J332" s="14">
        <v>18</v>
      </c>
      <c r="K332" s="14">
        <v>19</v>
      </c>
      <c r="L332" s="14">
        <v>12</v>
      </c>
      <c r="M332" s="14">
        <v>15</v>
      </c>
      <c r="N332" s="14">
        <v>21</v>
      </c>
      <c r="O332" s="14">
        <v>22</v>
      </c>
      <c r="P332" s="14">
        <v>18</v>
      </c>
      <c r="Q332" s="5">
        <v>22</v>
      </c>
      <c r="R332" s="5">
        <v>21</v>
      </c>
    </row>
    <row r="333" spans="1:18">
      <c r="A333" s="1" t="s">
        <v>4</v>
      </c>
      <c r="B333" s="14">
        <f>STATS!BN128</f>
        <v>16</v>
      </c>
      <c r="C333" s="14">
        <v>12</v>
      </c>
      <c r="D333" s="14">
        <v>16</v>
      </c>
      <c r="E333" s="14">
        <v>11</v>
      </c>
      <c r="F333" s="14">
        <v>17</v>
      </c>
      <c r="G333" s="14">
        <v>13</v>
      </c>
      <c r="H333" s="14">
        <v>16</v>
      </c>
      <c r="I333" s="14">
        <v>8</v>
      </c>
      <c r="J333" s="14">
        <v>12</v>
      </c>
      <c r="K333" s="14">
        <v>22</v>
      </c>
      <c r="L333" s="14">
        <v>13</v>
      </c>
      <c r="M333" s="14">
        <v>13</v>
      </c>
      <c r="N333" s="14">
        <v>8</v>
      </c>
      <c r="O333" s="14">
        <v>11</v>
      </c>
      <c r="P333" s="14">
        <v>11</v>
      </c>
      <c r="Q333" s="5">
        <v>10</v>
      </c>
      <c r="R333" s="5">
        <v>3</v>
      </c>
    </row>
    <row r="336" spans="1:18" s="92" customFormat="1" ht="15">
      <c r="A336" s="103" t="s">
        <v>459</v>
      </c>
    </row>
    <row r="337" spans="1:5">
      <c r="A337" s="35" t="s">
        <v>412</v>
      </c>
    </row>
    <row r="338" spans="1:5">
      <c r="A338" s="6"/>
      <c r="B338" s="36" t="s">
        <v>4</v>
      </c>
      <c r="C338" s="36" t="s">
        <v>5</v>
      </c>
      <c r="D338" s="36" t="s">
        <v>6</v>
      </c>
      <c r="E338" s="36" t="s">
        <v>7</v>
      </c>
    </row>
    <row r="339" spans="1:5">
      <c r="A339" s="1" t="s">
        <v>4</v>
      </c>
      <c r="B339" s="5" t="s">
        <v>76</v>
      </c>
      <c r="C339" s="14">
        <f>STATS!AZ128</f>
        <v>33</v>
      </c>
      <c r="D339" s="14">
        <f>STATS!BA128</f>
        <v>35</v>
      </c>
      <c r="E339" s="14">
        <f>STATS!BB128</f>
        <v>39</v>
      </c>
    </row>
    <row r="340" spans="1:5">
      <c r="A340" s="1" t="s">
        <v>5</v>
      </c>
      <c r="B340" s="14">
        <f>STATS!BC128</f>
        <v>61</v>
      </c>
      <c r="C340" s="5" t="s">
        <v>76</v>
      </c>
      <c r="D340" s="14">
        <f>STATS!BD128</f>
        <v>46</v>
      </c>
      <c r="E340" s="14">
        <f>STATS!BE128</f>
        <v>47</v>
      </c>
    </row>
    <row r="341" spans="1:5">
      <c r="A341" s="1" t="s">
        <v>6</v>
      </c>
      <c r="B341" s="14">
        <f>STATS!BF128</f>
        <v>56</v>
      </c>
      <c r="C341" s="14">
        <f>STATS!BG128</f>
        <v>46</v>
      </c>
      <c r="D341" s="5" t="s">
        <v>76</v>
      </c>
      <c r="E341" s="14">
        <f>STATS!BH128</f>
        <v>48</v>
      </c>
    </row>
    <row r="342" spans="1:5">
      <c r="A342" s="1" t="s">
        <v>7</v>
      </c>
      <c r="B342" s="14">
        <f>STATS!BI128</f>
        <v>61</v>
      </c>
      <c r="C342" s="14">
        <f>STATS!BJ128</f>
        <v>41</v>
      </c>
      <c r="D342" s="14">
        <f>STATS!BK128</f>
        <v>45</v>
      </c>
      <c r="E342" s="5" t="s">
        <v>76</v>
      </c>
    </row>
    <row r="343" spans="1:5">
      <c r="B343" s="14"/>
      <c r="C343" s="14"/>
      <c r="D343" s="14"/>
      <c r="E343" s="5"/>
    </row>
    <row r="344" spans="1:5">
      <c r="A344" s="35" t="s">
        <v>396</v>
      </c>
    </row>
    <row r="345" spans="1:5">
      <c r="A345" s="6"/>
      <c r="B345" s="36" t="s">
        <v>4</v>
      </c>
      <c r="C345" s="36" t="s">
        <v>5</v>
      </c>
      <c r="D345" s="36" t="s">
        <v>6</v>
      </c>
      <c r="E345" s="36" t="s">
        <v>7</v>
      </c>
    </row>
    <row r="346" spans="1:5">
      <c r="A346" s="1" t="s">
        <v>4</v>
      </c>
      <c r="B346" s="5" t="s">
        <v>76</v>
      </c>
      <c r="C346" s="14">
        <v>38</v>
      </c>
      <c r="D346" s="14">
        <v>39</v>
      </c>
      <c r="E346" s="14">
        <v>37</v>
      </c>
    </row>
    <row r="347" spans="1:5">
      <c r="A347" s="1" t="s">
        <v>5</v>
      </c>
      <c r="B347" s="14">
        <v>69</v>
      </c>
      <c r="C347" s="5" t="s">
        <v>76</v>
      </c>
      <c r="D347" s="14">
        <v>47</v>
      </c>
      <c r="E347" s="14">
        <v>35</v>
      </c>
    </row>
    <row r="348" spans="1:5">
      <c r="A348" s="1" t="s">
        <v>6</v>
      </c>
      <c r="B348" s="14">
        <v>71</v>
      </c>
      <c r="C348" s="14">
        <v>52</v>
      </c>
      <c r="D348" s="5" t="s">
        <v>76</v>
      </c>
      <c r="E348" s="14">
        <v>45</v>
      </c>
    </row>
    <row r="349" spans="1:5">
      <c r="A349" s="1" t="s">
        <v>7</v>
      </c>
      <c r="B349" s="14">
        <v>78</v>
      </c>
      <c r="C349" s="14">
        <v>66</v>
      </c>
      <c r="D349" s="14">
        <v>64</v>
      </c>
      <c r="E349" s="5" t="s">
        <v>76</v>
      </c>
    </row>
    <row r="350" spans="1:5">
      <c r="B350" s="14"/>
      <c r="C350" s="14"/>
      <c r="D350" s="14"/>
      <c r="E350" s="5"/>
    </row>
    <row r="351" spans="1:5">
      <c r="A351" s="35" t="s">
        <v>380</v>
      </c>
    </row>
    <row r="352" spans="1:5">
      <c r="A352" s="6"/>
      <c r="B352" s="36" t="s">
        <v>4</v>
      </c>
      <c r="C352" s="36" t="s">
        <v>5</v>
      </c>
      <c r="D352" s="36" t="s">
        <v>6</v>
      </c>
      <c r="E352" s="36" t="s">
        <v>7</v>
      </c>
    </row>
    <row r="353" spans="1:5">
      <c r="A353" s="1" t="s">
        <v>4</v>
      </c>
      <c r="B353" s="5" t="s">
        <v>76</v>
      </c>
      <c r="C353" s="14">
        <v>42</v>
      </c>
      <c r="D353" s="14">
        <v>43</v>
      </c>
      <c r="E353" s="14">
        <v>39</v>
      </c>
    </row>
    <row r="354" spans="1:5">
      <c r="A354" s="1" t="s">
        <v>5</v>
      </c>
      <c r="B354" s="14">
        <v>68</v>
      </c>
      <c r="C354" s="5" t="s">
        <v>76</v>
      </c>
      <c r="D354" s="14">
        <v>59</v>
      </c>
      <c r="E354" s="14">
        <v>44</v>
      </c>
    </row>
    <row r="355" spans="1:5">
      <c r="A355" s="1" t="s">
        <v>6</v>
      </c>
      <c r="B355" s="14">
        <v>65</v>
      </c>
      <c r="C355" s="14">
        <v>46</v>
      </c>
      <c r="D355" s="5" t="s">
        <v>76</v>
      </c>
      <c r="E355" s="14">
        <v>43</v>
      </c>
    </row>
    <row r="356" spans="1:5">
      <c r="A356" s="1" t="s">
        <v>7</v>
      </c>
      <c r="B356" s="14">
        <v>66</v>
      </c>
      <c r="C356" s="14">
        <v>49</v>
      </c>
      <c r="D356" s="14">
        <v>57</v>
      </c>
      <c r="E356" s="5" t="s">
        <v>76</v>
      </c>
    </row>
    <row r="357" spans="1:5">
      <c r="B357" s="14"/>
      <c r="C357" s="14"/>
      <c r="D357" s="14"/>
      <c r="E357" s="5"/>
    </row>
    <row r="358" spans="1:5">
      <c r="A358" s="35" t="s">
        <v>364</v>
      </c>
    </row>
    <row r="359" spans="1:5">
      <c r="A359" s="6"/>
      <c r="B359" s="36" t="s">
        <v>4</v>
      </c>
      <c r="C359" s="36" t="s">
        <v>5</v>
      </c>
      <c r="D359" s="36" t="s">
        <v>6</v>
      </c>
      <c r="E359" s="36" t="s">
        <v>7</v>
      </c>
    </row>
    <row r="360" spans="1:5">
      <c r="A360" s="1" t="s">
        <v>4</v>
      </c>
      <c r="B360" s="5" t="s">
        <v>76</v>
      </c>
      <c r="C360" s="14">
        <v>45</v>
      </c>
      <c r="D360" s="14">
        <v>38</v>
      </c>
      <c r="E360" s="14">
        <v>31</v>
      </c>
    </row>
    <row r="361" spans="1:5">
      <c r="A361" s="1" t="s">
        <v>5</v>
      </c>
      <c r="B361" s="14">
        <v>69</v>
      </c>
      <c r="C361" s="5" t="s">
        <v>76</v>
      </c>
      <c r="D361" s="14">
        <v>48</v>
      </c>
      <c r="E361" s="14">
        <v>34</v>
      </c>
    </row>
    <row r="362" spans="1:5">
      <c r="A362" s="1" t="s">
        <v>6</v>
      </c>
      <c r="B362" s="14">
        <v>67</v>
      </c>
      <c r="C362" s="14">
        <v>55</v>
      </c>
      <c r="D362" s="5" t="s">
        <v>76</v>
      </c>
      <c r="E362" s="14">
        <v>40</v>
      </c>
    </row>
    <row r="363" spans="1:5">
      <c r="A363" s="1" t="s">
        <v>7</v>
      </c>
      <c r="B363" s="14">
        <v>77</v>
      </c>
      <c r="C363" s="14">
        <v>60</v>
      </c>
      <c r="D363" s="14">
        <v>58</v>
      </c>
      <c r="E363" s="5" t="s">
        <v>76</v>
      </c>
    </row>
    <row r="364" spans="1:5">
      <c r="B364" s="14"/>
      <c r="C364" s="14"/>
      <c r="D364" s="14"/>
      <c r="E364" s="5"/>
    </row>
    <row r="365" spans="1:5">
      <c r="A365" s="35" t="s">
        <v>352</v>
      </c>
    </row>
    <row r="366" spans="1:5">
      <c r="A366" s="6"/>
      <c r="B366" s="36" t="s">
        <v>4</v>
      </c>
      <c r="C366" s="36" t="s">
        <v>5</v>
      </c>
      <c r="D366" s="36" t="s">
        <v>6</v>
      </c>
      <c r="E366" s="36" t="s">
        <v>7</v>
      </c>
    </row>
    <row r="367" spans="1:5">
      <c r="A367" s="1" t="s">
        <v>4</v>
      </c>
      <c r="B367" s="5" t="s">
        <v>76</v>
      </c>
      <c r="C367" s="14">
        <v>43</v>
      </c>
      <c r="D367" s="14">
        <v>42</v>
      </c>
      <c r="E367" s="14">
        <v>49</v>
      </c>
    </row>
    <row r="368" spans="1:5">
      <c r="A368" s="1" t="s">
        <v>5</v>
      </c>
      <c r="B368" s="14">
        <v>61</v>
      </c>
      <c r="C368" s="5" t="s">
        <v>76</v>
      </c>
      <c r="D368" s="14">
        <v>46</v>
      </c>
      <c r="E368" s="14">
        <v>51</v>
      </c>
    </row>
    <row r="369" spans="1:5">
      <c r="A369" s="1" t="s">
        <v>6</v>
      </c>
      <c r="B369" s="14">
        <v>59</v>
      </c>
      <c r="C369" s="14">
        <v>51</v>
      </c>
      <c r="D369" s="5" t="s">
        <v>76</v>
      </c>
      <c r="E369" s="14">
        <v>58</v>
      </c>
    </row>
    <row r="370" spans="1:5">
      <c r="A370" s="1" t="s">
        <v>7</v>
      </c>
      <c r="B370" s="14">
        <v>58</v>
      </c>
      <c r="C370" s="14">
        <v>46</v>
      </c>
      <c r="D370" s="14">
        <v>47</v>
      </c>
      <c r="E370" s="5" t="s">
        <v>76</v>
      </c>
    </row>
    <row r="371" spans="1:5">
      <c r="B371" s="14"/>
      <c r="C371" s="14"/>
      <c r="D371" s="14"/>
      <c r="E371" s="5"/>
    </row>
    <row r="372" spans="1:5">
      <c r="A372" s="35" t="s">
        <v>334</v>
      </c>
    </row>
    <row r="373" spans="1:5">
      <c r="A373" s="6"/>
      <c r="B373" s="36" t="s">
        <v>4</v>
      </c>
      <c r="C373" s="36" t="s">
        <v>5</v>
      </c>
      <c r="D373" s="36" t="s">
        <v>6</v>
      </c>
      <c r="E373" s="36" t="s">
        <v>7</v>
      </c>
    </row>
    <row r="374" spans="1:5">
      <c r="A374" s="1" t="s">
        <v>4</v>
      </c>
      <c r="B374" s="5" t="s">
        <v>76</v>
      </c>
      <c r="C374" s="14">
        <v>41</v>
      </c>
      <c r="D374" s="14">
        <v>47</v>
      </c>
      <c r="E374" s="14">
        <v>38</v>
      </c>
    </row>
    <row r="375" spans="1:5">
      <c r="A375" s="1" t="s">
        <v>5</v>
      </c>
      <c r="B375" s="14">
        <v>64</v>
      </c>
      <c r="C375" s="5" t="s">
        <v>76</v>
      </c>
      <c r="D375" s="14">
        <v>60</v>
      </c>
      <c r="E375" s="14">
        <v>50</v>
      </c>
    </row>
    <row r="376" spans="1:5">
      <c r="A376" s="1" t="s">
        <v>6</v>
      </c>
      <c r="B376" s="14">
        <v>54</v>
      </c>
      <c r="C376" s="14">
        <v>44</v>
      </c>
      <c r="D376" s="5" t="s">
        <v>76</v>
      </c>
      <c r="E376" s="14">
        <v>33</v>
      </c>
    </row>
    <row r="377" spans="1:5">
      <c r="A377" s="1" t="s">
        <v>7</v>
      </c>
      <c r="B377" s="14">
        <v>68</v>
      </c>
      <c r="C377" s="14">
        <v>54</v>
      </c>
      <c r="D377" s="14">
        <v>57</v>
      </c>
      <c r="E377" s="5" t="s">
        <v>76</v>
      </c>
    </row>
    <row r="378" spans="1:5">
      <c r="B378" s="14"/>
      <c r="C378" s="14"/>
      <c r="D378" s="14"/>
      <c r="E378" s="5"/>
    </row>
    <row r="379" spans="1:5">
      <c r="A379" s="35" t="s">
        <v>319</v>
      </c>
    </row>
    <row r="380" spans="1:5">
      <c r="A380" s="6"/>
      <c r="B380" s="36" t="s">
        <v>4</v>
      </c>
      <c r="C380" s="36" t="s">
        <v>5</v>
      </c>
      <c r="D380" s="36" t="s">
        <v>6</v>
      </c>
      <c r="E380" s="36" t="s">
        <v>7</v>
      </c>
    </row>
    <row r="381" spans="1:5">
      <c r="A381" s="1" t="s">
        <v>4</v>
      </c>
      <c r="B381" s="5" t="s">
        <v>76</v>
      </c>
      <c r="C381" s="14">
        <v>47</v>
      </c>
      <c r="D381" s="14">
        <v>47</v>
      </c>
      <c r="E381" s="14">
        <v>40</v>
      </c>
    </row>
    <row r="382" spans="1:5">
      <c r="A382" s="1" t="s">
        <v>5</v>
      </c>
      <c r="B382" s="14">
        <v>61</v>
      </c>
      <c r="C382" s="5" t="s">
        <v>76</v>
      </c>
      <c r="D382" s="14">
        <v>48</v>
      </c>
      <c r="E382" s="14">
        <v>42</v>
      </c>
    </row>
    <row r="383" spans="1:5">
      <c r="A383" s="1" t="s">
        <v>6</v>
      </c>
      <c r="B383" s="14">
        <v>56</v>
      </c>
      <c r="C383" s="14">
        <v>57</v>
      </c>
      <c r="D383" s="5" t="s">
        <v>76</v>
      </c>
      <c r="E383" s="14">
        <v>43</v>
      </c>
    </row>
    <row r="384" spans="1:5">
      <c r="A384" s="1" t="s">
        <v>7</v>
      </c>
      <c r="B384" s="14">
        <v>64</v>
      </c>
      <c r="C384" s="14">
        <v>58</v>
      </c>
      <c r="D384" s="14">
        <v>58</v>
      </c>
      <c r="E384" s="5" t="s">
        <v>76</v>
      </c>
    </row>
    <row r="385" spans="1:5">
      <c r="B385" s="14"/>
      <c r="C385" s="14"/>
      <c r="D385" s="14"/>
      <c r="E385" s="5"/>
    </row>
    <row r="386" spans="1:5">
      <c r="A386" s="35" t="s">
        <v>307</v>
      </c>
    </row>
    <row r="387" spans="1:5">
      <c r="A387" s="6"/>
      <c r="B387" s="36" t="s">
        <v>4</v>
      </c>
      <c r="C387" s="36" t="s">
        <v>5</v>
      </c>
      <c r="D387" s="36" t="s">
        <v>6</v>
      </c>
      <c r="E387" s="36" t="s">
        <v>7</v>
      </c>
    </row>
    <row r="388" spans="1:5">
      <c r="A388" s="1" t="s">
        <v>4</v>
      </c>
      <c r="B388" s="5" t="s">
        <v>76</v>
      </c>
      <c r="C388" s="14">
        <v>47</v>
      </c>
      <c r="D388" s="14">
        <v>36</v>
      </c>
      <c r="E388" s="14">
        <v>34</v>
      </c>
    </row>
    <row r="389" spans="1:5">
      <c r="A389" s="1" t="s">
        <v>5</v>
      </c>
      <c r="B389" s="14">
        <v>58</v>
      </c>
      <c r="C389" s="5" t="s">
        <v>76</v>
      </c>
      <c r="D389" s="14">
        <v>51</v>
      </c>
      <c r="E389" s="14">
        <v>39</v>
      </c>
    </row>
    <row r="390" spans="1:5">
      <c r="A390" s="1" t="s">
        <v>6</v>
      </c>
      <c r="B390" s="14">
        <v>62</v>
      </c>
      <c r="C390" s="14">
        <v>58</v>
      </c>
      <c r="D390" s="5" t="s">
        <v>76</v>
      </c>
      <c r="E390" s="14">
        <v>44</v>
      </c>
    </row>
    <row r="391" spans="1:5">
      <c r="A391" s="1" t="s">
        <v>7</v>
      </c>
      <c r="B391" s="14">
        <v>75</v>
      </c>
      <c r="C391" s="14">
        <v>67</v>
      </c>
      <c r="D391" s="14">
        <v>61</v>
      </c>
      <c r="E391" s="5" t="s">
        <v>76</v>
      </c>
    </row>
    <row r="392" spans="1:5">
      <c r="B392" s="14"/>
      <c r="C392" s="14"/>
      <c r="D392" s="14"/>
      <c r="E392" s="5"/>
    </row>
    <row r="393" spans="1:5">
      <c r="A393" s="35" t="s">
        <v>290</v>
      </c>
    </row>
    <row r="394" spans="1:5">
      <c r="A394" s="6"/>
      <c r="B394" s="36" t="s">
        <v>4</v>
      </c>
      <c r="C394" s="36" t="s">
        <v>5</v>
      </c>
      <c r="D394" s="36" t="s">
        <v>6</v>
      </c>
      <c r="E394" s="36" t="s">
        <v>7</v>
      </c>
    </row>
    <row r="395" spans="1:5">
      <c r="A395" s="1" t="s">
        <v>4</v>
      </c>
      <c r="B395" s="5" t="s">
        <v>76</v>
      </c>
      <c r="C395" s="14">
        <v>49</v>
      </c>
      <c r="D395" s="14">
        <v>36</v>
      </c>
      <c r="E395" s="14">
        <v>46</v>
      </c>
    </row>
    <row r="396" spans="1:5">
      <c r="A396" s="1" t="s">
        <v>5</v>
      </c>
      <c r="B396" s="14">
        <v>47</v>
      </c>
      <c r="C396" s="5" t="s">
        <v>76</v>
      </c>
      <c r="D396" s="14">
        <v>45</v>
      </c>
      <c r="E396" s="14">
        <v>55</v>
      </c>
    </row>
    <row r="397" spans="1:5">
      <c r="A397" s="1" t="s">
        <v>6</v>
      </c>
      <c r="B397" s="14">
        <v>60</v>
      </c>
      <c r="C397" s="14">
        <v>54</v>
      </c>
      <c r="D397" s="5" t="s">
        <v>76</v>
      </c>
      <c r="E397" s="14">
        <v>53</v>
      </c>
    </row>
    <row r="398" spans="1:5">
      <c r="A398" s="1" t="s">
        <v>7</v>
      </c>
      <c r="B398" s="14">
        <v>58</v>
      </c>
      <c r="C398" s="14">
        <v>52</v>
      </c>
      <c r="D398" s="14">
        <v>49</v>
      </c>
      <c r="E398" s="5" t="s">
        <v>76</v>
      </c>
    </row>
    <row r="399" spans="1:5">
      <c r="B399" s="14"/>
      <c r="C399" s="14"/>
      <c r="D399" s="14"/>
      <c r="E399" s="5"/>
    </row>
    <row r="400" spans="1:5">
      <c r="A400" s="35" t="s">
        <v>277</v>
      </c>
    </row>
    <row r="401" spans="1:5">
      <c r="A401" s="6"/>
      <c r="B401" s="36" t="s">
        <v>4</v>
      </c>
      <c r="C401" s="36" t="s">
        <v>5</v>
      </c>
      <c r="D401" s="36" t="s">
        <v>6</v>
      </c>
      <c r="E401" s="36" t="s">
        <v>7</v>
      </c>
    </row>
    <row r="402" spans="1:5">
      <c r="A402" s="1" t="s">
        <v>4</v>
      </c>
      <c r="B402" s="5" t="s">
        <v>76</v>
      </c>
      <c r="C402" s="14">
        <v>48</v>
      </c>
      <c r="D402" s="14" t="s">
        <v>291</v>
      </c>
      <c r="E402" s="14">
        <v>35</v>
      </c>
    </row>
    <row r="403" spans="1:5">
      <c r="A403" s="1" t="s">
        <v>5</v>
      </c>
      <c r="B403" s="14">
        <v>54</v>
      </c>
      <c r="C403" s="5" t="s">
        <v>76</v>
      </c>
      <c r="D403" s="14" t="s">
        <v>291</v>
      </c>
      <c r="E403" s="14">
        <v>32</v>
      </c>
    </row>
    <row r="404" spans="1:5">
      <c r="A404" s="1" t="s">
        <v>6</v>
      </c>
      <c r="B404" s="14" t="s">
        <v>291</v>
      </c>
      <c r="C404" s="14" t="s">
        <v>291</v>
      </c>
      <c r="D404" s="5" t="s">
        <v>76</v>
      </c>
      <c r="E404" s="14" t="s">
        <v>291</v>
      </c>
    </row>
    <row r="405" spans="1:5">
      <c r="A405" s="1" t="s">
        <v>7</v>
      </c>
      <c r="B405" s="14">
        <v>70</v>
      </c>
      <c r="C405" s="14">
        <v>55</v>
      </c>
      <c r="D405" s="14" t="s">
        <v>291</v>
      </c>
      <c r="E405" s="5" t="s">
        <v>76</v>
      </c>
    </row>
    <row r="406" spans="1:5">
      <c r="B406" s="14"/>
      <c r="C406" s="14"/>
      <c r="D406" s="14"/>
      <c r="E406" s="5"/>
    </row>
    <row r="407" spans="1:5">
      <c r="A407" s="35" t="s">
        <v>249</v>
      </c>
    </row>
    <row r="408" spans="1:5">
      <c r="A408" s="6"/>
      <c r="B408" s="36" t="s">
        <v>4</v>
      </c>
      <c r="C408" s="36" t="s">
        <v>5</v>
      </c>
      <c r="D408" s="36" t="s">
        <v>6</v>
      </c>
      <c r="E408" s="36" t="s">
        <v>7</v>
      </c>
    </row>
    <row r="409" spans="1:5">
      <c r="A409" s="1" t="s">
        <v>4</v>
      </c>
      <c r="B409" s="5" t="s">
        <v>76</v>
      </c>
      <c r="C409" s="14">
        <v>55</v>
      </c>
      <c r="D409" s="14">
        <v>38</v>
      </c>
      <c r="E409" s="14">
        <v>44</v>
      </c>
    </row>
    <row r="410" spans="1:5">
      <c r="A410" s="1" t="s">
        <v>5</v>
      </c>
      <c r="B410" s="14">
        <v>52</v>
      </c>
      <c r="C410" s="5" t="s">
        <v>76</v>
      </c>
      <c r="D410" s="14">
        <v>38</v>
      </c>
      <c r="E410" s="14">
        <v>42</v>
      </c>
    </row>
    <row r="411" spans="1:5">
      <c r="A411" s="1" t="s">
        <v>6</v>
      </c>
      <c r="B411" s="14">
        <v>59</v>
      </c>
      <c r="C411" s="14">
        <v>61</v>
      </c>
      <c r="D411" s="5" t="s">
        <v>76</v>
      </c>
      <c r="E411" s="14">
        <v>54</v>
      </c>
    </row>
    <row r="412" spans="1:5">
      <c r="A412" s="1" t="s">
        <v>7</v>
      </c>
      <c r="B412" s="14">
        <v>63</v>
      </c>
      <c r="C412" s="14">
        <v>60</v>
      </c>
      <c r="D412" s="14">
        <v>47</v>
      </c>
      <c r="E412" s="5" t="s">
        <v>76</v>
      </c>
    </row>
    <row r="413" spans="1:5">
      <c r="B413" s="14"/>
      <c r="C413" s="14"/>
      <c r="D413" s="14"/>
      <c r="E413" s="5"/>
    </row>
    <row r="414" spans="1:5">
      <c r="A414" s="35" t="s">
        <v>231</v>
      </c>
    </row>
    <row r="415" spans="1:5">
      <c r="A415" s="6"/>
      <c r="B415" s="36" t="s">
        <v>4</v>
      </c>
      <c r="C415" s="36" t="s">
        <v>5</v>
      </c>
      <c r="D415" s="36" t="s">
        <v>6</v>
      </c>
      <c r="E415" s="36" t="s">
        <v>7</v>
      </c>
    </row>
    <row r="416" spans="1:5">
      <c r="A416" s="1" t="s">
        <v>4</v>
      </c>
      <c r="B416" s="5" t="s">
        <v>76</v>
      </c>
      <c r="C416" s="14">
        <v>46</v>
      </c>
      <c r="D416" s="14">
        <v>32</v>
      </c>
      <c r="E416" s="14">
        <v>43</v>
      </c>
    </row>
    <row r="417" spans="1:5">
      <c r="A417" s="1" t="s">
        <v>5</v>
      </c>
      <c r="B417" s="14">
        <v>49</v>
      </c>
      <c r="C417" s="5" t="s">
        <v>76</v>
      </c>
      <c r="D417" s="14">
        <v>31</v>
      </c>
      <c r="E417" s="14">
        <v>38</v>
      </c>
    </row>
    <row r="418" spans="1:5">
      <c r="A418" s="1" t="s">
        <v>6</v>
      </c>
      <c r="B418" s="14">
        <v>62</v>
      </c>
      <c r="C418" s="14">
        <v>61</v>
      </c>
      <c r="D418" s="5" t="s">
        <v>76</v>
      </c>
      <c r="E418" s="14">
        <v>51</v>
      </c>
    </row>
    <row r="419" spans="1:5">
      <c r="A419" s="1" t="s">
        <v>7</v>
      </c>
      <c r="B419" s="14">
        <v>51</v>
      </c>
      <c r="C419" s="14">
        <v>45</v>
      </c>
      <c r="D419" s="14">
        <v>30</v>
      </c>
      <c r="E419" s="5" t="s">
        <v>76</v>
      </c>
    </row>
    <row r="420" spans="1:5">
      <c r="B420" s="14"/>
      <c r="C420" s="14"/>
      <c r="D420" s="14"/>
      <c r="E420" s="5"/>
    </row>
    <row r="421" spans="1:5">
      <c r="A421" s="35" t="s">
        <v>207</v>
      </c>
    </row>
    <row r="422" spans="1:5">
      <c r="A422" s="6"/>
      <c r="B422" s="36" t="s">
        <v>4</v>
      </c>
      <c r="C422" s="36" t="s">
        <v>5</v>
      </c>
      <c r="D422" s="36" t="s">
        <v>6</v>
      </c>
      <c r="E422" s="36" t="s">
        <v>7</v>
      </c>
    </row>
    <row r="423" spans="1:5">
      <c r="A423" s="1" t="s">
        <v>4</v>
      </c>
      <c r="B423" s="5" t="s">
        <v>76</v>
      </c>
      <c r="C423" s="14">
        <v>25</v>
      </c>
      <c r="D423" s="14">
        <v>23</v>
      </c>
      <c r="E423" s="14">
        <v>29</v>
      </c>
    </row>
    <row r="424" spans="1:5">
      <c r="A424" s="1" t="s">
        <v>5</v>
      </c>
      <c r="B424" s="14">
        <v>81</v>
      </c>
      <c r="C424" s="5" t="s">
        <v>76</v>
      </c>
      <c r="D424" s="14">
        <v>36</v>
      </c>
      <c r="E424" s="14">
        <v>43</v>
      </c>
    </row>
    <row r="425" spans="1:5">
      <c r="A425" s="1" t="s">
        <v>6</v>
      </c>
      <c r="B425" s="14">
        <v>87</v>
      </c>
      <c r="C425" s="14">
        <v>58</v>
      </c>
      <c r="D425" s="5" t="s">
        <v>76</v>
      </c>
      <c r="E425" s="14">
        <v>60</v>
      </c>
    </row>
    <row r="426" spans="1:5">
      <c r="A426" s="1" t="s">
        <v>7</v>
      </c>
      <c r="B426" s="14">
        <v>80</v>
      </c>
      <c r="C426" s="14">
        <v>47</v>
      </c>
      <c r="D426" s="14">
        <v>43</v>
      </c>
      <c r="E426" s="5" t="s">
        <v>76</v>
      </c>
    </row>
    <row r="427" spans="1:5">
      <c r="B427" s="14"/>
      <c r="C427" s="14"/>
      <c r="D427" s="14"/>
      <c r="E427" s="5"/>
    </row>
    <row r="428" spans="1:5">
      <c r="A428" s="35" t="s">
        <v>176</v>
      </c>
    </row>
    <row r="429" spans="1:5">
      <c r="A429" s="6"/>
      <c r="B429" s="36" t="s">
        <v>4</v>
      </c>
      <c r="C429" s="36" t="s">
        <v>5</v>
      </c>
      <c r="D429" s="36" t="s">
        <v>6</v>
      </c>
      <c r="E429" s="36" t="s">
        <v>7</v>
      </c>
    </row>
    <row r="430" spans="1:5">
      <c r="A430" s="1" t="s">
        <v>4</v>
      </c>
      <c r="B430" s="5" t="s">
        <v>76</v>
      </c>
      <c r="C430" s="14">
        <v>46</v>
      </c>
      <c r="D430" s="14">
        <v>28</v>
      </c>
      <c r="E430" s="14">
        <v>41</v>
      </c>
    </row>
    <row r="431" spans="1:5">
      <c r="A431" s="1" t="s">
        <v>5</v>
      </c>
      <c r="B431" s="14">
        <v>83</v>
      </c>
      <c r="C431" s="5" t="s">
        <v>76</v>
      </c>
      <c r="D431" s="14">
        <v>48</v>
      </c>
      <c r="E431" s="14">
        <v>58</v>
      </c>
    </row>
    <row r="432" spans="1:5">
      <c r="A432" s="1" t="s">
        <v>6</v>
      </c>
      <c r="B432" s="14">
        <v>83</v>
      </c>
      <c r="C432" s="14">
        <v>63</v>
      </c>
      <c r="D432" s="5" t="s">
        <v>76</v>
      </c>
      <c r="E432" s="14">
        <v>64</v>
      </c>
    </row>
    <row r="433" spans="1:5">
      <c r="A433" s="1" t="s">
        <v>7</v>
      </c>
      <c r="B433" s="14">
        <v>86</v>
      </c>
      <c r="C433" s="14">
        <v>64</v>
      </c>
      <c r="D433" s="14">
        <v>46</v>
      </c>
      <c r="E433" s="5" t="s">
        <v>76</v>
      </c>
    </row>
    <row r="434" spans="1:5">
      <c r="B434" s="14"/>
      <c r="C434" s="14"/>
      <c r="D434" s="14"/>
      <c r="E434" s="5"/>
    </row>
    <row r="435" spans="1:5">
      <c r="A435" s="35" t="s">
        <v>145</v>
      </c>
    </row>
    <row r="436" spans="1:5">
      <c r="A436" s="6"/>
      <c r="B436" s="36" t="s">
        <v>4</v>
      </c>
      <c r="C436" s="36" t="s">
        <v>5</v>
      </c>
      <c r="D436" s="36" t="s">
        <v>6</v>
      </c>
      <c r="E436" s="36" t="s">
        <v>7</v>
      </c>
    </row>
    <row r="437" spans="1:5">
      <c r="A437" s="1" t="s">
        <v>4</v>
      </c>
      <c r="B437" s="5" t="s">
        <v>76</v>
      </c>
      <c r="C437" s="14">
        <v>33</v>
      </c>
      <c r="D437" s="14">
        <v>27</v>
      </c>
      <c r="E437" s="14">
        <v>34</v>
      </c>
    </row>
    <row r="438" spans="1:5">
      <c r="A438" s="1" t="s">
        <v>5</v>
      </c>
      <c r="B438" s="14">
        <v>86</v>
      </c>
      <c r="C438" s="5" t="s">
        <v>76</v>
      </c>
      <c r="D438" s="14">
        <v>39</v>
      </c>
      <c r="E438" s="14">
        <v>60</v>
      </c>
    </row>
    <row r="439" spans="1:5">
      <c r="A439" s="1" t="s">
        <v>6</v>
      </c>
      <c r="B439" s="14">
        <v>99</v>
      </c>
      <c r="C439" s="14">
        <v>62</v>
      </c>
      <c r="D439" s="5" t="s">
        <v>76</v>
      </c>
      <c r="E439" s="14">
        <v>60</v>
      </c>
    </row>
    <row r="440" spans="1:5">
      <c r="A440" s="1" t="s">
        <v>7</v>
      </c>
      <c r="B440" s="14">
        <v>86</v>
      </c>
      <c r="C440" s="14">
        <v>49</v>
      </c>
      <c r="D440" s="14">
        <v>38</v>
      </c>
      <c r="E440" s="5" t="s">
        <v>76</v>
      </c>
    </row>
    <row r="441" spans="1:5">
      <c r="B441" s="14"/>
      <c r="C441" s="14"/>
      <c r="D441" s="14"/>
      <c r="E441" s="5"/>
    </row>
    <row r="442" spans="1:5">
      <c r="A442" s="35" t="s">
        <v>103</v>
      </c>
      <c r="B442" s="14"/>
      <c r="C442" s="14"/>
      <c r="D442" s="14"/>
      <c r="E442" s="5"/>
    </row>
    <row r="443" spans="1:5">
      <c r="B443" s="14" t="s">
        <v>4</v>
      </c>
      <c r="C443" s="14" t="s">
        <v>5</v>
      </c>
      <c r="D443" s="14" t="s">
        <v>6</v>
      </c>
      <c r="E443" s="5" t="s">
        <v>7</v>
      </c>
    </row>
    <row r="444" spans="1:5">
      <c r="A444" s="1" t="s">
        <v>4</v>
      </c>
      <c r="B444" s="14" t="s">
        <v>76</v>
      </c>
      <c r="C444" s="14">
        <v>41</v>
      </c>
      <c r="D444" s="14">
        <v>24</v>
      </c>
      <c r="E444" s="5">
        <v>37</v>
      </c>
    </row>
    <row r="445" spans="1:5">
      <c r="A445" s="1" t="s">
        <v>5</v>
      </c>
      <c r="B445" s="14">
        <v>85</v>
      </c>
      <c r="C445" s="14" t="s">
        <v>76</v>
      </c>
      <c r="D445" s="14">
        <v>38</v>
      </c>
      <c r="E445" s="5">
        <v>52</v>
      </c>
    </row>
    <row r="446" spans="1:5">
      <c r="A446" s="1" t="s">
        <v>6</v>
      </c>
      <c r="B446" s="14">
        <v>103</v>
      </c>
      <c r="C446" s="14">
        <v>70</v>
      </c>
      <c r="D446" s="14" t="s">
        <v>76</v>
      </c>
      <c r="E446" s="5">
        <v>75</v>
      </c>
    </row>
    <row r="447" spans="1:5">
      <c r="A447" s="1" t="s">
        <v>7</v>
      </c>
      <c r="B447" s="14">
        <v>90</v>
      </c>
      <c r="C447" s="14">
        <v>53</v>
      </c>
      <c r="D447" s="14">
        <v>38</v>
      </c>
      <c r="E447" s="5" t="s">
        <v>76</v>
      </c>
    </row>
    <row r="448" spans="1:5">
      <c r="B448" s="14"/>
      <c r="C448" s="14"/>
      <c r="D448" s="14"/>
      <c r="E448" s="5"/>
    </row>
    <row r="449" spans="1:11">
      <c r="A449" s="35" t="s">
        <v>38</v>
      </c>
      <c r="B449" s="14"/>
      <c r="C449" s="14"/>
      <c r="D449" s="14"/>
      <c r="E449" s="5"/>
    </row>
    <row r="450" spans="1:11">
      <c r="B450" s="36" t="s">
        <v>4</v>
      </c>
      <c r="C450" s="36" t="s">
        <v>5</v>
      </c>
      <c r="D450" s="36" t="s">
        <v>6</v>
      </c>
      <c r="E450" s="36" t="s">
        <v>7</v>
      </c>
    </row>
    <row r="451" spans="1:11">
      <c r="A451" s="1" t="s">
        <v>4</v>
      </c>
      <c r="B451" s="5" t="s">
        <v>76</v>
      </c>
      <c r="C451" s="5">
        <v>28</v>
      </c>
      <c r="D451" s="5">
        <v>15</v>
      </c>
      <c r="E451" s="5">
        <v>25</v>
      </c>
    </row>
    <row r="452" spans="1:11">
      <c r="A452" s="1" t="s">
        <v>5</v>
      </c>
      <c r="B452" s="14">
        <v>67</v>
      </c>
      <c r="C452" s="14" t="s">
        <v>76</v>
      </c>
      <c r="D452" s="14">
        <v>37</v>
      </c>
      <c r="E452" s="5">
        <v>47</v>
      </c>
    </row>
    <row r="453" spans="1:11">
      <c r="A453" s="1" t="s">
        <v>6</v>
      </c>
      <c r="B453" s="14">
        <v>77</v>
      </c>
      <c r="C453" s="14">
        <v>52</v>
      </c>
      <c r="D453" s="14" t="s">
        <v>76</v>
      </c>
      <c r="E453" s="5">
        <v>43</v>
      </c>
    </row>
    <row r="454" spans="1:11">
      <c r="A454" s="1" t="s">
        <v>7</v>
      </c>
      <c r="B454" s="14">
        <v>68</v>
      </c>
      <c r="C454" s="14">
        <v>44</v>
      </c>
      <c r="D454" s="14">
        <v>36</v>
      </c>
      <c r="E454" s="5" t="s">
        <v>76</v>
      </c>
    </row>
    <row r="455" spans="1:11">
      <c r="B455" s="5"/>
      <c r="C455" s="5"/>
      <c r="D455" s="5"/>
      <c r="E455" s="5"/>
    </row>
    <row r="456" spans="1:11">
      <c r="B456" s="5"/>
      <c r="C456" s="5"/>
      <c r="D456" s="5"/>
      <c r="E456" s="5"/>
    </row>
    <row r="457" spans="1:11" ht="15">
      <c r="A457" s="66" t="s">
        <v>246</v>
      </c>
      <c r="H457" s="133" t="s">
        <v>158</v>
      </c>
      <c r="I457" s="134"/>
      <c r="J457" s="134"/>
      <c r="K457" s="135"/>
    </row>
    <row r="458" spans="1:11">
      <c r="A458" s="35" t="s">
        <v>412</v>
      </c>
    </row>
    <row r="459" spans="1:11">
      <c r="B459" s="36" t="s">
        <v>88</v>
      </c>
      <c r="C459" s="36" t="s">
        <v>4</v>
      </c>
      <c r="D459" s="36" t="s">
        <v>5</v>
      </c>
      <c r="E459" s="36" t="s">
        <v>6</v>
      </c>
      <c r="F459" s="36" t="s">
        <v>7</v>
      </c>
      <c r="H459" s="36" t="s">
        <v>4</v>
      </c>
      <c r="I459" s="36" t="s">
        <v>5</v>
      </c>
      <c r="J459" s="36" t="s">
        <v>6</v>
      </c>
      <c r="K459" s="36" t="s">
        <v>7</v>
      </c>
    </row>
    <row r="460" spans="1:11">
      <c r="A460" s="5">
        <v>1</v>
      </c>
      <c r="B460" s="109">
        <f>STATS!D168</f>
        <v>4.1428571428571432</v>
      </c>
      <c r="C460" s="109">
        <f>STATS!F168</f>
        <v>5.5714285714285712</v>
      </c>
      <c r="D460" s="101">
        <f>STATS!G168</f>
        <v>5.1428571428571432</v>
      </c>
      <c r="E460" s="109">
        <f>STATS!H168</f>
        <v>5.8571428571428568</v>
      </c>
      <c r="F460" s="109">
        <f>STATS!I168</f>
        <v>5.2857142857142856</v>
      </c>
      <c r="G460" s="5">
        <v>1</v>
      </c>
      <c r="H460" s="20">
        <f t="shared" ref="H460:H477" si="0">C460-$B460</f>
        <v>1.4285714285714279</v>
      </c>
      <c r="I460" s="20">
        <f t="shared" ref="I460:I477" si="1">D460-$B460</f>
        <v>1</v>
      </c>
      <c r="J460" s="20">
        <f t="shared" ref="J460:J477" si="2">E460-$B460</f>
        <v>1.7142857142857135</v>
      </c>
      <c r="K460" s="20">
        <f t="shared" ref="K460:K477" si="3">F460-$B460</f>
        <v>1.1428571428571423</v>
      </c>
    </row>
    <row r="461" spans="1:11">
      <c r="A461" s="5">
        <v>2</v>
      </c>
      <c r="B461" s="109">
        <f>STATS!D169</f>
        <v>4.2857142857142856</v>
      </c>
      <c r="C461" s="109">
        <f>STATS!F169</f>
        <v>5.8571428571428568</v>
      </c>
      <c r="D461" s="109">
        <f>STATS!G169</f>
        <v>5</v>
      </c>
      <c r="E461" s="101">
        <f>STATS!H169</f>
        <v>4.7142857142857144</v>
      </c>
      <c r="F461" s="109">
        <f>STATS!I169</f>
        <v>5.5714285714285712</v>
      </c>
      <c r="G461" s="5">
        <v>2</v>
      </c>
      <c r="H461" s="20">
        <f t="shared" si="0"/>
        <v>1.5714285714285712</v>
      </c>
      <c r="I461" s="20">
        <f t="shared" si="1"/>
        <v>0.71428571428571441</v>
      </c>
      <c r="J461" s="20">
        <f t="shared" si="2"/>
        <v>0.42857142857142883</v>
      </c>
      <c r="K461" s="20">
        <f t="shared" si="3"/>
        <v>1.2857142857142856</v>
      </c>
    </row>
    <row r="462" spans="1:11">
      <c r="A462" s="5">
        <v>3</v>
      </c>
      <c r="B462" s="109">
        <f>STATS!D170</f>
        <v>3.8571428571428572</v>
      </c>
      <c r="C462" s="109">
        <f>STATS!F170</f>
        <v>6.2857142857142856</v>
      </c>
      <c r="D462" s="109">
        <f>STATS!G170</f>
        <v>5.4285714285714288</v>
      </c>
      <c r="E462" s="109">
        <f>STATS!H170</f>
        <v>5.2857142857142856</v>
      </c>
      <c r="F462" s="101">
        <f>STATS!I170</f>
        <v>5</v>
      </c>
      <c r="G462" s="5">
        <v>3</v>
      </c>
      <c r="H462" s="20">
        <f t="shared" si="0"/>
        <v>2.4285714285714284</v>
      </c>
      <c r="I462" s="20">
        <f t="shared" si="1"/>
        <v>1.5714285714285716</v>
      </c>
      <c r="J462" s="20">
        <f t="shared" si="2"/>
        <v>1.4285714285714284</v>
      </c>
      <c r="K462" s="20">
        <f t="shared" si="3"/>
        <v>1.1428571428571428</v>
      </c>
    </row>
    <row r="463" spans="1:11">
      <c r="A463" s="5">
        <v>4</v>
      </c>
      <c r="B463" s="109">
        <f>STATS!D171</f>
        <v>3.5714285714285716</v>
      </c>
      <c r="C463" s="109">
        <f>STATS!F171</f>
        <v>5</v>
      </c>
      <c r="D463" s="109">
        <f>STATS!G171</f>
        <v>4.7142857142857144</v>
      </c>
      <c r="E463" s="101">
        <f>STATS!H171</f>
        <v>4</v>
      </c>
      <c r="F463" s="109">
        <f>STATS!I171</f>
        <v>6.4285714285714288</v>
      </c>
      <c r="G463" s="5">
        <v>4</v>
      </c>
      <c r="H463" s="20">
        <f t="shared" si="0"/>
        <v>1.4285714285714284</v>
      </c>
      <c r="I463" s="20">
        <f t="shared" si="1"/>
        <v>1.1428571428571428</v>
      </c>
      <c r="J463" s="20">
        <f t="shared" si="2"/>
        <v>0.42857142857142838</v>
      </c>
      <c r="K463" s="20">
        <f t="shared" si="3"/>
        <v>2.8571428571428572</v>
      </c>
    </row>
    <row r="464" spans="1:11">
      <c r="A464" s="5">
        <v>5</v>
      </c>
      <c r="B464" s="109">
        <f>STATS!D172</f>
        <v>4.7142857142857144</v>
      </c>
      <c r="C464" s="101">
        <f>STATS!F172</f>
        <v>5.8571428571428568</v>
      </c>
      <c r="D464" s="109">
        <f>STATS!G172</f>
        <v>6.2857142857142856</v>
      </c>
      <c r="E464" s="109">
        <f>STATS!H172</f>
        <v>6.4285714285714288</v>
      </c>
      <c r="F464" s="109">
        <f>STATS!I172</f>
        <v>6.1428571428571432</v>
      </c>
      <c r="G464" s="5">
        <v>5</v>
      </c>
      <c r="H464" s="20">
        <f t="shared" si="0"/>
        <v>1.1428571428571423</v>
      </c>
      <c r="I464" s="20">
        <f t="shared" si="1"/>
        <v>1.5714285714285712</v>
      </c>
      <c r="J464" s="20">
        <f t="shared" si="2"/>
        <v>1.7142857142857144</v>
      </c>
      <c r="K464" s="20">
        <f t="shared" si="3"/>
        <v>1.4285714285714288</v>
      </c>
    </row>
    <row r="465" spans="1:11">
      <c r="A465" s="5">
        <v>6</v>
      </c>
      <c r="B465" s="109">
        <f>STATS!D173</f>
        <v>4.2857142857142856</v>
      </c>
      <c r="C465" s="109">
        <f>STATS!F173</f>
        <v>5.4285714285714288</v>
      </c>
      <c r="D465" s="101">
        <f>STATS!G173</f>
        <v>5.2857142857142856</v>
      </c>
      <c r="E465" s="109">
        <f>STATS!H173</f>
        <v>5.8571428571428568</v>
      </c>
      <c r="F465" s="109">
        <f>STATS!I173</f>
        <v>5.4285714285714288</v>
      </c>
      <c r="G465" s="5">
        <v>6</v>
      </c>
      <c r="H465" s="20">
        <f t="shared" si="0"/>
        <v>1.1428571428571432</v>
      </c>
      <c r="I465" s="20">
        <f t="shared" si="1"/>
        <v>1</v>
      </c>
      <c r="J465" s="20">
        <f t="shared" si="2"/>
        <v>1.5714285714285712</v>
      </c>
      <c r="K465" s="20">
        <f t="shared" si="3"/>
        <v>1.1428571428571432</v>
      </c>
    </row>
    <row r="466" spans="1:11">
      <c r="A466" s="5">
        <v>7</v>
      </c>
      <c r="B466" s="109">
        <f>STATS!D174</f>
        <v>3.8571428571428572</v>
      </c>
      <c r="C466" s="109">
        <f>STATS!F174</f>
        <v>5.2857142857142856</v>
      </c>
      <c r="D466" s="109">
        <f>STATS!G174</f>
        <v>4.7142857142857144</v>
      </c>
      <c r="E466" s="101">
        <f>STATS!H174</f>
        <v>4.2857142857142856</v>
      </c>
      <c r="F466" s="109">
        <f>STATS!I174</f>
        <v>5.1428571428571432</v>
      </c>
      <c r="G466" s="5">
        <v>7</v>
      </c>
      <c r="H466" s="20">
        <f t="shared" si="0"/>
        <v>1.4285714285714284</v>
      </c>
      <c r="I466" s="20">
        <f t="shared" si="1"/>
        <v>0.85714285714285721</v>
      </c>
      <c r="J466" s="20">
        <f t="shared" si="2"/>
        <v>0.42857142857142838</v>
      </c>
      <c r="K466" s="20">
        <f t="shared" si="3"/>
        <v>1.285714285714286</v>
      </c>
    </row>
    <row r="467" spans="1:11">
      <c r="A467" s="5">
        <v>8</v>
      </c>
      <c r="B467" s="109">
        <f>STATS!D175</f>
        <v>3.2857142857142856</v>
      </c>
      <c r="C467" s="109">
        <f>STATS!F175</f>
        <v>5.4285714285714288</v>
      </c>
      <c r="D467" s="109">
        <f>STATS!G175</f>
        <v>5.5714285714285712</v>
      </c>
      <c r="E467" s="101">
        <f>STATS!H175</f>
        <v>4.1428571428571432</v>
      </c>
      <c r="F467" s="109">
        <f>STATS!I175</f>
        <v>4.7142857142857144</v>
      </c>
      <c r="G467" s="5">
        <v>8</v>
      </c>
      <c r="H467" s="20">
        <f t="shared" si="0"/>
        <v>2.1428571428571432</v>
      </c>
      <c r="I467" s="20">
        <f t="shared" si="1"/>
        <v>2.2857142857142856</v>
      </c>
      <c r="J467" s="20">
        <f t="shared" si="2"/>
        <v>0.85714285714285765</v>
      </c>
      <c r="K467" s="20">
        <f t="shared" si="3"/>
        <v>1.4285714285714288</v>
      </c>
    </row>
    <row r="468" spans="1:11">
      <c r="A468" s="5">
        <v>9</v>
      </c>
      <c r="B468" s="109">
        <f>STATS!D176</f>
        <v>4</v>
      </c>
      <c r="C468" s="101">
        <f>STATS!F176</f>
        <v>4.8571428571428568</v>
      </c>
      <c r="D468" s="109">
        <f>STATS!G176</f>
        <v>5</v>
      </c>
      <c r="E468" s="109">
        <f>STATS!H176</f>
        <v>5</v>
      </c>
      <c r="F468" s="101">
        <f>STATS!I176</f>
        <v>4.8571428571428568</v>
      </c>
      <c r="G468" s="5">
        <v>9</v>
      </c>
      <c r="H468" s="20">
        <f t="shared" si="0"/>
        <v>0.85714285714285676</v>
      </c>
      <c r="I468" s="20">
        <f t="shared" si="1"/>
        <v>1</v>
      </c>
      <c r="J468" s="20">
        <f t="shared" si="2"/>
        <v>1</v>
      </c>
      <c r="K468" s="20">
        <f t="shared" si="3"/>
        <v>0.85714285714285676</v>
      </c>
    </row>
    <row r="469" spans="1:11">
      <c r="A469" s="5">
        <v>10</v>
      </c>
      <c r="B469" s="109">
        <f>STATS!D177</f>
        <v>4.1428571428571432</v>
      </c>
      <c r="C469" s="109">
        <f>STATS!F177</f>
        <v>5.8571428571428568</v>
      </c>
      <c r="D469" s="101">
        <f>STATS!G177</f>
        <v>4.5714285714285712</v>
      </c>
      <c r="E469" s="109">
        <f>STATS!H177</f>
        <v>5.4285714285714288</v>
      </c>
      <c r="F469" s="109">
        <f>STATS!I177</f>
        <v>4.7142857142857144</v>
      </c>
      <c r="G469" s="5">
        <v>10</v>
      </c>
      <c r="H469" s="20">
        <f t="shared" si="0"/>
        <v>1.7142857142857135</v>
      </c>
      <c r="I469" s="20">
        <f t="shared" si="1"/>
        <v>0.42857142857142794</v>
      </c>
      <c r="J469" s="20">
        <f t="shared" si="2"/>
        <v>1.2857142857142856</v>
      </c>
      <c r="K469" s="20">
        <f t="shared" si="3"/>
        <v>0.57142857142857117</v>
      </c>
    </row>
    <row r="470" spans="1:11">
      <c r="A470" s="5">
        <v>11</v>
      </c>
      <c r="B470" s="109">
        <f>STATS!D178</f>
        <v>4.2857142857142856</v>
      </c>
      <c r="C470" s="109">
        <f>STATS!F178</f>
        <v>5.7142857142857144</v>
      </c>
      <c r="D470" s="109">
        <f>STATS!G178</f>
        <v>5.4285714285714288</v>
      </c>
      <c r="E470" s="109">
        <f>STATS!H178</f>
        <v>6.4285714285714288</v>
      </c>
      <c r="F470" s="101">
        <f>STATS!I178</f>
        <v>5</v>
      </c>
      <c r="G470" s="5">
        <v>11</v>
      </c>
      <c r="H470" s="20">
        <f t="shared" si="0"/>
        <v>1.4285714285714288</v>
      </c>
      <c r="I470" s="20">
        <f t="shared" si="1"/>
        <v>1.1428571428571432</v>
      </c>
      <c r="J470" s="20">
        <f t="shared" si="2"/>
        <v>2.1428571428571432</v>
      </c>
      <c r="K470" s="20">
        <f t="shared" si="3"/>
        <v>0.71428571428571441</v>
      </c>
    </row>
    <row r="471" spans="1:11">
      <c r="A471" s="5">
        <v>12</v>
      </c>
      <c r="B471" s="109">
        <f>STATS!D179</f>
        <v>3.4285714285714284</v>
      </c>
      <c r="C471" s="109">
        <f>STATS!F179</f>
        <v>4.4285714285714288</v>
      </c>
      <c r="D471" s="101">
        <f>STATS!G179</f>
        <v>3.8571428571428572</v>
      </c>
      <c r="E471" s="109">
        <f>STATS!H179</f>
        <v>4.2857142857142856</v>
      </c>
      <c r="F471" s="109">
        <f>STATS!I179</f>
        <v>4.2857142857142856</v>
      </c>
      <c r="G471" s="5">
        <v>12</v>
      </c>
      <c r="H471" s="20">
        <f t="shared" si="0"/>
        <v>1.0000000000000004</v>
      </c>
      <c r="I471" s="20">
        <f t="shared" si="1"/>
        <v>0.42857142857142883</v>
      </c>
      <c r="J471" s="20">
        <f t="shared" si="2"/>
        <v>0.85714285714285721</v>
      </c>
      <c r="K471" s="20">
        <f t="shared" si="3"/>
        <v>0.85714285714285721</v>
      </c>
    </row>
    <row r="472" spans="1:11">
      <c r="A472" s="5">
        <v>13</v>
      </c>
      <c r="B472" s="109">
        <f>STATS!D180</f>
        <v>4.1428571428571432</v>
      </c>
      <c r="C472" s="109">
        <f>STATS!F180</f>
        <v>5.5714285714285712</v>
      </c>
      <c r="D472" s="101">
        <f>STATS!G180</f>
        <v>5.1428571428571432</v>
      </c>
      <c r="E472" s="109">
        <f>STATS!H180</f>
        <v>6.1428571428571432</v>
      </c>
      <c r="F472" s="109">
        <f>STATS!I180</f>
        <v>5.5714285714285712</v>
      </c>
      <c r="G472" s="5">
        <v>13</v>
      </c>
      <c r="H472" s="20">
        <f t="shared" si="0"/>
        <v>1.4285714285714279</v>
      </c>
      <c r="I472" s="20">
        <f t="shared" si="1"/>
        <v>1</v>
      </c>
      <c r="J472" s="20">
        <f t="shared" si="2"/>
        <v>2</v>
      </c>
      <c r="K472" s="20">
        <f t="shared" si="3"/>
        <v>1.4285714285714279</v>
      </c>
    </row>
    <row r="473" spans="1:11">
      <c r="A473" s="5">
        <v>14</v>
      </c>
      <c r="B473" s="109">
        <f>STATS!D181</f>
        <v>3.8571428571428572</v>
      </c>
      <c r="C473" s="101">
        <f>STATS!F181</f>
        <v>5.2857142857142856</v>
      </c>
      <c r="D473" s="109">
        <f>STATS!G181</f>
        <v>6</v>
      </c>
      <c r="E473" s="109">
        <f>STATS!H181</f>
        <v>5.4285714285714288</v>
      </c>
      <c r="F473" s="109">
        <f>STATS!I181</f>
        <v>5.5714285714285712</v>
      </c>
      <c r="G473" s="5">
        <v>14</v>
      </c>
      <c r="H473" s="20">
        <f t="shared" si="0"/>
        <v>1.4285714285714284</v>
      </c>
      <c r="I473" s="20">
        <f t="shared" si="1"/>
        <v>2.1428571428571428</v>
      </c>
      <c r="J473" s="20">
        <f t="shared" si="2"/>
        <v>1.5714285714285716</v>
      </c>
      <c r="K473" s="20">
        <f t="shared" si="3"/>
        <v>1.714285714285714</v>
      </c>
    </row>
    <row r="474" spans="1:11">
      <c r="A474" s="5">
        <v>15</v>
      </c>
      <c r="B474" s="109">
        <f>STATS!D182</f>
        <v>3.7142857142857144</v>
      </c>
      <c r="C474" s="109">
        <f>STATS!F182</f>
        <v>5.8571428571428568</v>
      </c>
      <c r="D474" s="109">
        <f>STATS!G182</f>
        <v>5.1428571428571432</v>
      </c>
      <c r="E474" s="101">
        <f>STATS!H182</f>
        <v>4.8571428571428568</v>
      </c>
      <c r="F474" s="109">
        <f>STATS!I182</f>
        <v>5.2857142857142856</v>
      </c>
      <c r="G474" s="5">
        <v>15</v>
      </c>
      <c r="H474" s="20">
        <f t="shared" si="0"/>
        <v>2.1428571428571423</v>
      </c>
      <c r="I474" s="20">
        <f t="shared" si="1"/>
        <v>1.4285714285714288</v>
      </c>
      <c r="J474" s="20">
        <f t="shared" si="2"/>
        <v>1.1428571428571423</v>
      </c>
      <c r="K474" s="20">
        <f t="shared" si="3"/>
        <v>1.5714285714285712</v>
      </c>
    </row>
    <row r="475" spans="1:11">
      <c r="A475" s="5">
        <v>16</v>
      </c>
      <c r="B475" s="109">
        <f>STATS!D183</f>
        <v>4.1428571428571432</v>
      </c>
      <c r="C475" s="109">
        <f>STATS!F183</f>
        <v>6.2857142857142856</v>
      </c>
      <c r="D475" s="101">
        <f>STATS!G183</f>
        <v>4.7142857142857144</v>
      </c>
      <c r="E475" s="109">
        <f>STATS!H183</f>
        <v>4.8571428571428568</v>
      </c>
      <c r="F475" s="109">
        <f>STATS!I183</f>
        <v>5.5714285714285712</v>
      </c>
      <c r="G475" s="5">
        <v>16</v>
      </c>
      <c r="H475" s="20">
        <f t="shared" si="0"/>
        <v>2.1428571428571423</v>
      </c>
      <c r="I475" s="20">
        <f t="shared" si="1"/>
        <v>0.57142857142857117</v>
      </c>
      <c r="J475" s="20">
        <f t="shared" si="2"/>
        <v>0.71428571428571352</v>
      </c>
      <c r="K475" s="20">
        <f t="shared" si="3"/>
        <v>1.4285714285714279</v>
      </c>
    </row>
    <row r="476" spans="1:11">
      <c r="A476" s="5">
        <v>17</v>
      </c>
      <c r="B476" s="109">
        <f>STATS!D184</f>
        <v>4</v>
      </c>
      <c r="C476" s="109">
        <f>STATS!F184</f>
        <v>5.7142857142857144</v>
      </c>
      <c r="D476" s="109">
        <f>STATS!G184</f>
        <v>5.7142857142857144</v>
      </c>
      <c r="E476" s="109">
        <f>STATS!H184</f>
        <v>5.4285714285714288</v>
      </c>
      <c r="F476" s="101">
        <f>STATS!I184</f>
        <v>5.2857142857142856</v>
      </c>
      <c r="G476" s="5">
        <v>17</v>
      </c>
      <c r="H476" s="20">
        <f t="shared" si="0"/>
        <v>1.7142857142857144</v>
      </c>
      <c r="I476" s="20">
        <f t="shared" si="1"/>
        <v>1.7142857142857144</v>
      </c>
      <c r="J476" s="20">
        <f t="shared" si="2"/>
        <v>1.4285714285714288</v>
      </c>
      <c r="K476" s="20">
        <f t="shared" si="3"/>
        <v>1.2857142857142856</v>
      </c>
    </row>
    <row r="477" spans="1:11">
      <c r="A477" s="5">
        <v>18</v>
      </c>
      <c r="B477" s="109">
        <f>STATS!D185</f>
        <v>4.2857142857142856</v>
      </c>
      <c r="C477" s="109">
        <f>STATS!F185</f>
        <v>6.4285714285714288</v>
      </c>
      <c r="D477" s="109">
        <f>STATS!G185</f>
        <v>6</v>
      </c>
      <c r="E477" s="101">
        <f>STATS!H185</f>
        <v>5.1428571428571432</v>
      </c>
      <c r="F477" s="109">
        <f>STATS!I185</f>
        <v>5.8571428571428568</v>
      </c>
      <c r="G477" s="5">
        <v>18</v>
      </c>
      <c r="H477" s="20">
        <f t="shared" si="0"/>
        <v>2.1428571428571432</v>
      </c>
      <c r="I477" s="20">
        <f t="shared" si="1"/>
        <v>1.7142857142857144</v>
      </c>
      <c r="J477" s="20">
        <f t="shared" si="2"/>
        <v>0.85714285714285765</v>
      </c>
      <c r="K477" s="20">
        <f t="shared" si="3"/>
        <v>1.5714285714285712</v>
      </c>
    </row>
    <row r="478" spans="1:11" ht="15">
      <c r="A478" s="66"/>
      <c r="C478" s="22"/>
      <c r="D478" s="22"/>
      <c r="E478" s="22"/>
      <c r="F478" s="22"/>
    </row>
    <row r="480" spans="1:11" ht="15">
      <c r="A480" s="66" t="s">
        <v>95</v>
      </c>
    </row>
    <row r="481" spans="1:8">
      <c r="A481" s="35" t="s">
        <v>412</v>
      </c>
    </row>
    <row r="482" spans="1:8">
      <c r="A482" s="6"/>
      <c r="C482" s="36" t="s">
        <v>96</v>
      </c>
      <c r="D482" s="36" t="s">
        <v>88</v>
      </c>
      <c r="E482" s="36" t="s">
        <v>4</v>
      </c>
      <c r="F482" s="36" t="s">
        <v>5</v>
      </c>
      <c r="G482" s="36" t="s">
        <v>6</v>
      </c>
      <c r="H482" s="36" t="s">
        <v>7</v>
      </c>
    </row>
    <row r="483" spans="1:8">
      <c r="A483" s="19" t="s">
        <v>90</v>
      </c>
      <c r="C483" s="17">
        <f>STATS!C189</f>
        <v>155.67857142857142</v>
      </c>
      <c r="D483" s="18">
        <f>STATS!D189</f>
        <v>3</v>
      </c>
      <c r="E483" s="20">
        <f>STATS!F189</f>
        <v>4.6071428571428568</v>
      </c>
      <c r="F483" s="20">
        <f>STATS!G189</f>
        <v>4.1428571428571432</v>
      </c>
      <c r="G483" s="20">
        <f>STATS!H189</f>
        <v>3.9642857142857144</v>
      </c>
      <c r="H483" s="20">
        <f>STATS!I189</f>
        <v>4.5714285714285712</v>
      </c>
    </row>
    <row r="484" spans="1:8">
      <c r="A484" s="19" t="s">
        <v>91</v>
      </c>
      <c r="C484" s="17">
        <f>STATS!C190</f>
        <v>274.85714285714283</v>
      </c>
      <c r="D484" s="18">
        <f>STATS!D190</f>
        <v>4</v>
      </c>
      <c r="E484" s="20">
        <f>STATS!F190</f>
        <v>5.7142857142857144</v>
      </c>
      <c r="F484" s="20">
        <f>STATS!G190</f>
        <v>5.1428571428571432</v>
      </c>
      <c r="G484" s="20">
        <f>STATS!H190</f>
        <v>5.1428571428571432</v>
      </c>
      <c r="H484" s="20">
        <f>STATS!I190</f>
        <v>5.1428571428571432</v>
      </c>
    </row>
    <row r="485" spans="1:8">
      <c r="A485" s="19" t="s">
        <v>92</v>
      </c>
      <c r="C485" s="17">
        <f>STATS!C191</f>
        <v>358.24074074074076</v>
      </c>
      <c r="D485" s="18">
        <f>STATS!D191</f>
        <v>4</v>
      </c>
      <c r="E485" s="20">
        <f>STATS!F191</f>
        <v>5.5370370370370372</v>
      </c>
      <c r="F485" s="20">
        <f>STATS!G191</f>
        <v>5.0555555555555554</v>
      </c>
      <c r="G485" s="20">
        <f>STATS!H191</f>
        <v>5.2407407407407405</v>
      </c>
      <c r="H485" s="20">
        <f>STATS!I191</f>
        <v>5.2592592592592595</v>
      </c>
    </row>
    <row r="486" spans="1:8">
      <c r="A486" s="19" t="s">
        <v>93</v>
      </c>
      <c r="C486" s="17">
        <f>STATS!C192</f>
        <v>457.47826086956519</v>
      </c>
      <c r="D486" s="18">
        <f>STATS!D192</f>
        <v>4.6086956521739131</v>
      </c>
      <c r="E486" s="20">
        <f>STATS!F192</f>
        <v>6.2173913043478262</v>
      </c>
      <c r="F486" s="20">
        <f>STATS!G192</f>
        <v>6.2608695652173916</v>
      </c>
      <c r="G486" s="20">
        <f>STATS!H192</f>
        <v>6</v>
      </c>
      <c r="H486" s="20">
        <f>STATS!I192</f>
        <v>5.8260869565217392</v>
      </c>
    </row>
    <row r="487" spans="1:8">
      <c r="A487" s="19" t="s">
        <v>94</v>
      </c>
      <c r="C487" s="17">
        <f>STATS!C193</f>
        <v>524.5</v>
      </c>
      <c r="D487" s="18">
        <f>STATS!D193</f>
        <v>5</v>
      </c>
      <c r="E487" s="20">
        <f>STATS!F193</f>
        <v>6.7142857142857144</v>
      </c>
      <c r="F487" s="20">
        <f>STATS!G193</f>
        <v>6.2142857142857144</v>
      </c>
      <c r="G487" s="20">
        <f>STATS!H193</f>
        <v>6.2142857142857144</v>
      </c>
      <c r="H487" s="20">
        <f>STATS!I193</f>
        <v>6.2857142857142856</v>
      </c>
    </row>
    <row r="488" spans="1:8">
      <c r="A488" s="19"/>
      <c r="C488" s="17"/>
      <c r="D488" s="18"/>
      <c r="E488" s="20"/>
      <c r="F488" s="20"/>
      <c r="G488" s="20"/>
      <c r="H488" s="20"/>
    </row>
    <row r="489" spans="1:8">
      <c r="A489" s="35" t="s">
        <v>396</v>
      </c>
    </row>
    <row r="490" spans="1:8">
      <c r="A490" s="6"/>
      <c r="C490" s="36" t="s">
        <v>96</v>
      </c>
      <c r="D490" s="36" t="s">
        <v>88</v>
      </c>
      <c r="E490" s="36" t="s">
        <v>4</v>
      </c>
      <c r="F490" s="36" t="s">
        <v>5</v>
      </c>
      <c r="G490" s="36" t="s">
        <v>6</v>
      </c>
      <c r="H490" s="36" t="s">
        <v>7</v>
      </c>
    </row>
    <row r="491" spans="1:8">
      <c r="A491" s="19" t="s">
        <v>90</v>
      </c>
      <c r="C491" s="17">
        <v>145.54285714285714</v>
      </c>
      <c r="D491" s="18">
        <v>3</v>
      </c>
      <c r="E491" s="20">
        <v>4.4285714285714288</v>
      </c>
      <c r="F491" s="20">
        <v>4.3428571428571425</v>
      </c>
      <c r="G491" s="20">
        <v>4.1428571428571432</v>
      </c>
      <c r="H491" s="20">
        <v>3.5428571428571427</v>
      </c>
    </row>
    <row r="492" spans="1:8">
      <c r="A492" s="19" t="s">
        <v>91</v>
      </c>
      <c r="C492" s="17">
        <v>273.5</v>
      </c>
      <c r="D492" s="18">
        <v>4</v>
      </c>
      <c r="E492" s="20">
        <v>7</v>
      </c>
      <c r="F492" s="20">
        <v>5</v>
      </c>
      <c r="G492" s="20">
        <v>5</v>
      </c>
      <c r="H492" s="20">
        <v>4</v>
      </c>
    </row>
    <row r="493" spans="1:8">
      <c r="A493" s="19" t="s">
        <v>92</v>
      </c>
      <c r="C493" s="17">
        <v>354.98529411764707</v>
      </c>
      <c r="D493" s="18">
        <v>4</v>
      </c>
      <c r="E493" s="20">
        <v>5.6911764705882355</v>
      </c>
      <c r="F493" s="20">
        <v>5.25</v>
      </c>
      <c r="G493" s="20">
        <v>5.1764705882352944</v>
      </c>
      <c r="H493" s="20">
        <v>5.1911764705882355</v>
      </c>
    </row>
    <row r="494" spans="1:8">
      <c r="A494" s="19" t="s">
        <v>93</v>
      </c>
      <c r="C494" s="17">
        <v>463.17857142857144</v>
      </c>
      <c r="D494" s="18">
        <v>4.75</v>
      </c>
      <c r="E494" s="20">
        <v>6.0357142857142856</v>
      </c>
      <c r="F494" s="20">
        <v>6.25</v>
      </c>
      <c r="G494" s="20">
        <v>6.0357142857142856</v>
      </c>
      <c r="H494" s="20">
        <v>5.5357142857142856</v>
      </c>
    </row>
    <row r="495" spans="1:8">
      <c r="A495" s="19" t="s">
        <v>94</v>
      </c>
      <c r="C495" s="17">
        <v>527</v>
      </c>
      <c r="D495" s="18">
        <v>5</v>
      </c>
      <c r="E495" s="20">
        <v>7.3636363636363633</v>
      </c>
      <c r="F495" s="20">
        <v>6.3636363636363633</v>
      </c>
      <c r="G495" s="20">
        <v>6.1818181818181817</v>
      </c>
      <c r="H495" s="20">
        <v>6.3636363636363633</v>
      </c>
    </row>
    <row r="496" spans="1:8">
      <c r="A496" s="19"/>
      <c r="C496" s="17"/>
      <c r="D496" s="18"/>
      <c r="E496" s="20"/>
      <c r="F496" s="20"/>
      <c r="G496" s="20"/>
      <c r="H496" s="20"/>
    </row>
    <row r="497" spans="1:8">
      <c r="A497" s="35" t="s">
        <v>380</v>
      </c>
    </row>
    <row r="498" spans="1:8">
      <c r="A498" s="6"/>
      <c r="C498" s="36" t="s">
        <v>96</v>
      </c>
      <c r="D498" s="36" t="s">
        <v>88</v>
      </c>
      <c r="E498" s="36" t="s">
        <v>4</v>
      </c>
      <c r="F498" s="36" t="s">
        <v>5</v>
      </c>
      <c r="G498" s="36" t="s">
        <v>6</v>
      </c>
      <c r="H498" s="36" t="s">
        <v>7</v>
      </c>
    </row>
    <row r="499" spans="1:8">
      <c r="A499" s="19" t="s">
        <v>90</v>
      </c>
      <c r="C499" s="17">
        <v>145.19444444444446</v>
      </c>
      <c r="D499" s="18">
        <v>3</v>
      </c>
      <c r="E499" s="20">
        <v>3.8611111111111112</v>
      </c>
      <c r="F499" s="20">
        <v>3.8611111111111112</v>
      </c>
      <c r="G499" s="20">
        <v>3.8611111111111112</v>
      </c>
      <c r="H499" s="20">
        <v>3.9444444444444446</v>
      </c>
    </row>
    <row r="500" spans="1:8">
      <c r="A500" s="19" t="s">
        <v>91</v>
      </c>
      <c r="C500" s="17">
        <v>270.66666666666669</v>
      </c>
      <c r="D500" s="18">
        <v>4</v>
      </c>
      <c r="E500" s="20">
        <v>4.666666666666667</v>
      </c>
      <c r="F500" s="20">
        <v>4.333333333333333</v>
      </c>
      <c r="G500" s="20">
        <v>5.333333333333333</v>
      </c>
      <c r="H500" s="20">
        <v>4.333333333333333</v>
      </c>
    </row>
    <row r="501" spans="1:8">
      <c r="A501" s="19" t="s">
        <v>92</v>
      </c>
      <c r="C501" s="17">
        <v>355.89230769230767</v>
      </c>
      <c r="D501" s="18">
        <v>4</v>
      </c>
      <c r="E501" s="20">
        <v>5.523076923076923</v>
      </c>
      <c r="F501" s="20">
        <v>5.2153846153846155</v>
      </c>
      <c r="G501" s="20">
        <v>5.1692307692307695</v>
      </c>
      <c r="H501" s="20">
        <v>4.9692307692307693</v>
      </c>
    </row>
    <row r="502" spans="1:8">
      <c r="A502" s="19" t="s">
        <v>93</v>
      </c>
      <c r="C502" s="17">
        <v>461.42307692307691</v>
      </c>
      <c r="D502" s="18">
        <v>4.7307692307692308</v>
      </c>
      <c r="E502" s="20">
        <v>6.3461538461538458</v>
      </c>
      <c r="F502" s="20">
        <v>6.384615384615385</v>
      </c>
      <c r="G502" s="20">
        <v>5.8076923076923075</v>
      </c>
      <c r="H502" s="20">
        <v>5.6923076923076925</v>
      </c>
    </row>
    <row r="503" spans="1:8">
      <c r="A503" s="19" t="s">
        <v>94</v>
      </c>
      <c r="C503" s="17">
        <v>527.35714285714289</v>
      </c>
      <c r="D503" s="18">
        <v>5</v>
      </c>
      <c r="E503" s="20">
        <v>6.9285714285714288</v>
      </c>
      <c r="F503" s="20">
        <v>5.6428571428571432</v>
      </c>
      <c r="G503" s="20">
        <v>5.9285714285714288</v>
      </c>
      <c r="H503" s="20">
        <v>5.9285714285714288</v>
      </c>
    </row>
    <row r="504" spans="1:8">
      <c r="A504" s="19"/>
      <c r="C504" s="17"/>
      <c r="D504" s="18"/>
      <c r="E504" s="20"/>
      <c r="F504" s="20"/>
      <c r="G504" s="20"/>
      <c r="H504" s="20"/>
    </row>
    <row r="505" spans="1:8">
      <c r="A505" s="35" t="s">
        <v>364</v>
      </c>
    </row>
    <row r="506" spans="1:8">
      <c r="A506" s="6"/>
      <c r="C506" s="36" t="s">
        <v>96</v>
      </c>
      <c r="D506" s="36" t="s">
        <v>88</v>
      </c>
      <c r="E506" s="36" t="s">
        <v>4</v>
      </c>
      <c r="F506" s="36" t="s">
        <v>5</v>
      </c>
      <c r="G506" s="36" t="s">
        <v>6</v>
      </c>
      <c r="H506" s="36" t="s">
        <v>7</v>
      </c>
    </row>
    <row r="507" spans="1:8">
      <c r="A507" s="19" t="s">
        <v>90</v>
      </c>
      <c r="C507" s="17">
        <v>149.18181818181819</v>
      </c>
      <c r="D507" s="18">
        <v>3</v>
      </c>
      <c r="E507" s="20">
        <v>4.0606060606060606</v>
      </c>
      <c r="F507" s="20">
        <v>4</v>
      </c>
      <c r="G507" s="20">
        <v>3.7878787878787881</v>
      </c>
      <c r="H507" s="20">
        <v>3.5454545454545454</v>
      </c>
    </row>
    <row r="508" spans="1:8">
      <c r="A508" s="19" t="s">
        <v>91</v>
      </c>
      <c r="C508" s="17">
        <v>274.8</v>
      </c>
      <c r="D508" s="18">
        <v>4</v>
      </c>
      <c r="E508" s="20">
        <v>5.4</v>
      </c>
      <c r="F508" s="20">
        <v>5.4</v>
      </c>
      <c r="G508" s="20">
        <v>5.8</v>
      </c>
      <c r="H508" s="20">
        <v>5.2</v>
      </c>
    </row>
    <row r="509" spans="1:8">
      <c r="A509" s="19" t="s">
        <v>92</v>
      </c>
      <c r="C509" s="17">
        <v>357.91044776119401</v>
      </c>
      <c r="D509" s="18">
        <v>4</v>
      </c>
      <c r="E509" s="20">
        <v>5.6567164179104479</v>
      </c>
      <c r="F509" s="20">
        <v>5.2089552238805972</v>
      </c>
      <c r="G509" s="20">
        <v>5.2388059701492535</v>
      </c>
      <c r="H509" s="20">
        <v>5.0298507462686564</v>
      </c>
    </row>
    <row r="510" spans="1:8">
      <c r="A510" s="19" t="s">
        <v>93</v>
      </c>
      <c r="C510" s="17">
        <v>459.0625</v>
      </c>
      <c r="D510" s="18">
        <v>4.78125</v>
      </c>
      <c r="E510" s="20">
        <v>6.34375</v>
      </c>
      <c r="F510" s="20">
        <v>6.28125</v>
      </c>
      <c r="G510" s="20">
        <v>5.875</v>
      </c>
      <c r="H510" s="20">
        <v>5.59375</v>
      </c>
    </row>
    <row r="511" spans="1:8">
      <c r="A511" s="19" t="s">
        <v>94</v>
      </c>
      <c r="C511" s="17">
        <v>519</v>
      </c>
      <c r="D511" s="18">
        <v>5</v>
      </c>
      <c r="E511" s="20">
        <v>6.8571428571428568</v>
      </c>
      <c r="F511" s="20">
        <v>6.4285714285714288</v>
      </c>
      <c r="G511" s="20">
        <v>6.2857142857142856</v>
      </c>
      <c r="H511" s="20">
        <v>6.5714285714285712</v>
      </c>
    </row>
    <row r="512" spans="1:8">
      <c r="A512" s="19"/>
      <c r="C512" s="17"/>
      <c r="D512" s="18"/>
      <c r="E512" s="20"/>
      <c r="F512" s="20"/>
      <c r="G512" s="20"/>
      <c r="H512" s="20"/>
    </row>
    <row r="513" spans="1:8">
      <c r="A513" s="35" t="s">
        <v>352</v>
      </c>
    </row>
    <row r="514" spans="1:8">
      <c r="A514" s="6"/>
      <c r="C514" s="36" t="s">
        <v>96</v>
      </c>
      <c r="D514" s="36" t="s">
        <v>88</v>
      </c>
      <c r="E514" s="36" t="s">
        <v>4</v>
      </c>
      <c r="F514" s="36" t="s">
        <v>5</v>
      </c>
      <c r="G514" s="36" t="s">
        <v>6</v>
      </c>
      <c r="H514" s="36" t="s">
        <v>7</v>
      </c>
    </row>
    <row r="515" spans="1:8">
      <c r="A515" s="19" t="s">
        <v>90</v>
      </c>
      <c r="C515" s="17">
        <v>141.17142857142858</v>
      </c>
      <c r="D515" s="18">
        <v>3</v>
      </c>
      <c r="E515" s="20">
        <v>3.8571428571428572</v>
      </c>
      <c r="F515" s="20">
        <v>3.9714285714285715</v>
      </c>
      <c r="G515" s="20">
        <v>3.7428571428571429</v>
      </c>
      <c r="H515" s="20">
        <v>3.8</v>
      </c>
    </row>
    <row r="516" spans="1:8">
      <c r="A516" s="19" t="s">
        <v>91</v>
      </c>
      <c r="C516" s="17">
        <v>282</v>
      </c>
      <c r="D516" s="18">
        <v>4</v>
      </c>
      <c r="E516" s="20">
        <v>4.333333333333333</v>
      </c>
      <c r="F516" s="20">
        <v>4.666666666666667</v>
      </c>
      <c r="G516" s="20">
        <v>5</v>
      </c>
      <c r="H516" s="20">
        <v>5.333333333333333</v>
      </c>
    </row>
    <row r="517" spans="1:8">
      <c r="A517" s="19" t="s">
        <v>92</v>
      </c>
      <c r="C517" s="17">
        <v>353.94117647058823</v>
      </c>
      <c r="D517" s="18">
        <v>4</v>
      </c>
      <c r="E517" s="20">
        <v>5.25</v>
      </c>
      <c r="F517" s="20">
        <v>4.9264705882352944</v>
      </c>
      <c r="G517" s="20">
        <v>4.9558823529411766</v>
      </c>
      <c r="H517" s="20">
        <v>5.0882352941176467</v>
      </c>
    </row>
    <row r="518" spans="1:8">
      <c r="A518" s="19" t="s">
        <v>93</v>
      </c>
      <c r="C518" s="17">
        <v>458.28571428571428</v>
      </c>
      <c r="D518" s="18">
        <v>4.7142857142857144</v>
      </c>
      <c r="E518" s="20">
        <v>6.0357142857142856</v>
      </c>
      <c r="F518" s="20">
        <v>5.8214285714285712</v>
      </c>
      <c r="G518" s="20">
        <v>5.7142857142857144</v>
      </c>
      <c r="H518" s="20">
        <v>5.7857142857142856</v>
      </c>
    </row>
    <row r="519" spans="1:8">
      <c r="A519" s="19" t="s">
        <v>94</v>
      </c>
      <c r="C519" s="17">
        <v>528.20000000000005</v>
      </c>
      <c r="D519" s="18">
        <v>5</v>
      </c>
      <c r="E519" s="20">
        <v>6</v>
      </c>
      <c r="F519" s="20">
        <v>5.9</v>
      </c>
      <c r="G519" s="20">
        <v>5.9</v>
      </c>
      <c r="H519" s="20">
        <v>6.2</v>
      </c>
    </row>
    <row r="520" spans="1:8">
      <c r="A520" s="19"/>
      <c r="C520" s="17"/>
      <c r="D520" s="18"/>
      <c r="E520" s="20"/>
      <c r="F520" s="20"/>
      <c r="G520" s="20"/>
      <c r="H520" s="20"/>
    </row>
    <row r="521" spans="1:8">
      <c r="A521" s="35" t="s">
        <v>334</v>
      </c>
    </row>
    <row r="522" spans="1:8">
      <c r="A522" s="6"/>
      <c r="C522" s="36" t="s">
        <v>96</v>
      </c>
      <c r="D522" s="36" t="s">
        <v>88</v>
      </c>
      <c r="E522" s="36" t="s">
        <v>4</v>
      </c>
      <c r="F522" s="36" t="s">
        <v>5</v>
      </c>
      <c r="G522" s="36" t="s">
        <v>6</v>
      </c>
      <c r="H522" s="36" t="s">
        <v>7</v>
      </c>
    </row>
    <row r="523" spans="1:8">
      <c r="A523" s="19" t="s">
        <v>90</v>
      </c>
      <c r="C523" s="17">
        <v>147.88571428571427</v>
      </c>
      <c r="D523" s="18">
        <v>3</v>
      </c>
      <c r="E523" s="20">
        <v>4.2285714285714286</v>
      </c>
      <c r="F523" s="20">
        <v>3.8571428571428572</v>
      </c>
      <c r="G523" s="20">
        <v>3.8</v>
      </c>
      <c r="H523" s="20">
        <v>3.5142857142857142</v>
      </c>
    </row>
    <row r="524" spans="1:8">
      <c r="A524" s="19" t="s">
        <v>91</v>
      </c>
      <c r="C524" s="17">
        <v>278.8</v>
      </c>
      <c r="D524" s="18">
        <v>4</v>
      </c>
      <c r="E524" s="20">
        <v>4.8</v>
      </c>
      <c r="F524" s="20">
        <v>4.8</v>
      </c>
      <c r="G524" s="20">
        <v>5</v>
      </c>
      <c r="H524" s="20">
        <v>3.8</v>
      </c>
    </row>
    <row r="525" spans="1:8">
      <c r="A525" s="19" t="s">
        <v>92</v>
      </c>
      <c r="C525" s="17">
        <v>354.13114754098359</v>
      </c>
      <c r="D525" s="18">
        <v>4</v>
      </c>
      <c r="E525" s="20">
        <v>5.3770491803278686</v>
      </c>
      <c r="F525" s="20">
        <v>5.1639344262295079</v>
      </c>
      <c r="G525" s="20">
        <v>5.3278688524590168</v>
      </c>
      <c r="H525" s="20">
        <v>5.1803278688524594</v>
      </c>
    </row>
    <row r="526" spans="1:8">
      <c r="A526" s="19" t="s">
        <v>93</v>
      </c>
      <c r="C526" s="17">
        <v>458.67567567567568</v>
      </c>
      <c r="D526" s="18">
        <v>4.7027027027027026</v>
      </c>
      <c r="E526" s="20">
        <v>6.1621621621621623</v>
      </c>
      <c r="F526" s="20">
        <v>5.6756756756756754</v>
      </c>
      <c r="G526" s="20">
        <v>6.0270270270270272</v>
      </c>
      <c r="H526" s="20">
        <v>5.8108108108108105</v>
      </c>
    </row>
    <row r="527" spans="1:8">
      <c r="A527" s="19" t="s">
        <v>94</v>
      </c>
      <c r="C527" s="17">
        <v>526.83333333333337</v>
      </c>
      <c r="D527" s="18">
        <v>5</v>
      </c>
      <c r="E527" s="20">
        <v>6.5</v>
      </c>
      <c r="F527" s="20">
        <v>7.166666666666667</v>
      </c>
      <c r="G527" s="20">
        <v>6</v>
      </c>
      <c r="H527" s="20">
        <v>5.5</v>
      </c>
    </row>
    <row r="528" spans="1:8">
      <c r="A528" s="19"/>
      <c r="C528" s="17"/>
      <c r="D528" s="18"/>
      <c r="E528" s="20"/>
      <c r="F528" s="20"/>
      <c r="G528" s="20"/>
      <c r="H528" s="20"/>
    </row>
    <row r="529" spans="1:8">
      <c r="A529" s="35" t="s">
        <v>319</v>
      </c>
    </row>
    <row r="530" spans="1:8">
      <c r="A530" s="6"/>
      <c r="C530" s="36" t="s">
        <v>96</v>
      </c>
      <c r="D530" s="36" t="s">
        <v>88</v>
      </c>
      <c r="E530" s="36" t="s">
        <v>4</v>
      </c>
      <c r="F530" s="36" t="s">
        <v>5</v>
      </c>
      <c r="G530" s="36" t="s">
        <v>6</v>
      </c>
      <c r="H530" s="36" t="s">
        <v>7</v>
      </c>
    </row>
    <row r="531" spans="1:8">
      <c r="A531" s="19" t="s">
        <v>90</v>
      </c>
      <c r="C531" s="17">
        <v>146.6</v>
      </c>
      <c r="D531" s="18">
        <v>3</v>
      </c>
      <c r="E531" s="20">
        <v>3.8</v>
      </c>
      <c r="F531" s="20">
        <v>3.8571428571428572</v>
      </c>
      <c r="G531" s="20">
        <v>3.7714285714285714</v>
      </c>
      <c r="H531" s="20">
        <v>3.6857142857142855</v>
      </c>
    </row>
    <row r="532" spans="1:8">
      <c r="A532" s="19" t="s">
        <v>91</v>
      </c>
      <c r="C532" s="17">
        <v>273.5</v>
      </c>
      <c r="D532" s="18">
        <v>4</v>
      </c>
      <c r="E532" s="20">
        <v>4.5</v>
      </c>
      <c r="F532" s="20">
        <v>4.25</v>
      </c>
      <c r="G532" s="20">
        <v>5.25</v>
      </c>
      <c r="H532" s="20">
        <v>5</v>
      </c>
    </row>
    <row r="533" spans="1:8">
      <c r="A533" s="19" t="s">
        <v>92</v>
      </c>
      <c r="C533" s="17">
        <v>359.22727272727275</v>
      </c>
      <c r="D533" s="18">
        <v>4</v>
      </c>
      <c r="E533" s="20">
        <v>5.4545454545454541</v>
      </c>
      <c r="F533" s="20">
        <v>5.2272727272727275</v>
      </c>
      <c r="G533" s="20">
        <v>5.1212121212121211</v>
      </c>
      <c r="H533" s="20">
        <v>4.8939393939393936</v>
      </c>
    </row>
    <row r="534" spans="1:8">
      <c r="A534" s="19" t="s">
        <v>93</v>
      </c>
      <c r="C534" s="17">
        <v>461.13793103448273</v>
      </c>
      <c r="D534" s="18">
        <v>4.7586206896551726</v>
      </c>
      <c r="E534" s="20">
        <v>5.8620689655172411</v>
      </c>
      <c r="F534" s="20">
        <v>5.7241379310344831</v>
      </c>
      <c r="G534" s="20">
        <v>5.7931034482758621</v>
      </c>
      <c r="H534" s="20">
        <v>5.6896551724137927</v>
      </c>
    </row>
    <row r="535" spans="1:8">
      <c r="A535" s="19" t="s">
        <v>94</v>
      </c>
      <c r="C535" s="17">
        <v>531.6</v>
      </c>
      <c r="D535" s="18">
        <v>5.0999999999999996</v>
      </c>
      <c r="E535" s="20">
        <v>6.2</v>
      </c>
      <c r="F535" s="20">
        <v>6.7</v>
      </c>
      <c r="G535" s="20">
        <v>6.4</v>
      </c>
      <c r="H535" s="20">
        <v>6.2</v>
      </c>
    </row>
    <row r="536" spans="1:8">
      <c r="A536" s="19"/>
      <c r="C536" s="17"/>
      <c r="D536" s="18"/>
      <c r="E536" s="20"/>
      <c r="F536" s="20"/>
      <c r="G536" s="20"/>
      <c r="H536" s="20"/>
    </row>
    <row r="537" spans="1:8">
      <c r="A537" s="35" t="s">
        <v>307</v>
      </c>
    </row>
    <row r="538" spans="1:8">
      <c r="A538" s="6"/>
      <c r="C538" s="36" t="s">
        <v>96</v>
      </c>
      <c r="D538" s="36" t="s">
        <v>88</v>
      </c>
      <c r="E538" s="36" t="s">
        <v>4</v>
      </c>
      <c r="F538" s="36" t="s">
        <v>5</v>
      </c>
      <c r="G538" s="36" t="s">
        <v>6</v>
      </c>
      <c r="H538" s="36" t="s">
        <v>7</v>
      </c>
    </row>
    <row r="539" spans="1:8">
      <c r="A539" s="19" t="s">
        <v>90</v>
      </c>
      <c r="C539" s="17">
        <v>148.25714285714287</v>
      </c>
      <c r="D539" s="18">
        <v>3</v>
      </c>
      <c r="E539" s="20">
        <v>4</v>
      </c>
      <c r="F539" s="20">
        <v>3.6857142857142855</v>
      </c>
      <c r="G539" s="20">
        <v>3.7428571428571429</v>
      </c>
      <c r="H539" s="20">
        <v>3.4</v>
      </c>
    </row>
    <row r="540" spans="1:8">
      <c r="A540" s="19" t="s">
        <v>91</v>
      </c>
      <c r="C540" s="17">
        <v>282</v>
      </c>
      <c r="D540" s="18">
        <v>4</v>
      </c>
      <c r="E540" s="20">
        <v>5</v>
      </c>
      <c r="F540" s="20">
        <v>3.6666666666666665</v>
      </c>
      <c r="G540" s="20">
        <v>4.666666666666667</v>
      </c>
      <c r="H540" s="20">
        <v>4</v>
      </c>
    </row>
    <row r="541" spans="1:8">
      <c r="A541" s="19" t="s">
        <v>92</v>
      </c>
      <c r="C541" s="17">
        <v>357.35294117647061</v>
      </c>
      <c r="D541" s="18">
        <v>4</v>
      </c>
      <c r="E541" s="20">
        <v>5.25</v>
      </c>
      <c r="F541" s="20">
        <v>5.5</v>
      </c>
      <c r="G541" s="20">
        <v>5.0882352941176467</v>
      </c>
      <c r="H541" s="20">
        <v>4.9705882352941178</v>
      </c>
    </row>
    <row r="542" spans="1:8">
      <c r="A542" s="19" t="s">
        <v>93</v>
      </c>
      <c r="C542" s="17">
        <v>456.40740740740739</v>
      </c>
      <c r="D542" s="18">
        <v>4.7037037037037033</v>
      </c>
      <c r="E542" s="20">
        <v>6.1851851851851851</v>
      </c>
      <c r="F542" s="20">
        <v>6.2962962962962967</v>
      </c>
      <c r="G542" s="20">
        <v>5.666666666666667</v>
      </c>
      <c r="H542" s="20">
        <v>5.4814814814814818</v>
      </c>
    </row>
    <row r="543" spans="1:8">
      <c r="A543" s="19" t="s">
        <v>94</v>
      </c>
      <c r="C543" s="17">
        <v>532.18181818181813</v>
      </c>
      <c r="D543" s="18">
        <v>5</v>
      </c>
      <c r="E543" s="20">
        <v>6.7272727272727275</v>
      </c>
      <c r="F543" s="20">
        <v>6</v>
      </c>
      <c r="G543" s="20">
        <v>5.8181818181818183</v>
      </c>
      <c r="H543" s="20">
        <v>6.4545454545454541</v>
      </c>
    </row>
    <row r="544" spans="1:8">
      <c r="A544" s="19"/>
      <c r="C544" s="17"/>
      <c r="D544" s="18"/>
      <c r="E544" s="20"/>
      <c r="F544" s="20"/>
      <c r="G544" s="20"/>
      <c r="H544" s="20"/>
    </row>
    <row r="545" spans="1:8">
      <c r="A545" s="35" t="s">
        <v>290</v>
      </c>
    </row>
    <row r="546" spans="1:8">
      <c r="A546" s="6"/>
      <c r="C546" s="36" t="s">
        <v>96</v>
      </c>
      <c r="D546" s="36" t="s">
        <v>88</v>
      </c>
      <c r="E546" s="36" t="s">
        <v>4</v>
      </c>
      <c r="F546" s="36" t="s">
        <v>5</v>
      </c>
      <c r="G546" s="36" t="s">
        <v>6</v>
      </c>
      <c r="H546" s="36" t="s">
        <v>7</v>
      </c>
    </row>
    <row r="547" spans="1:8">
      <c r="A547" s="19" t="s">
        <v>90</v>
      </c>
      <c r="C547" s="17">
        <v>153.05555555555554</v>
      </c>
      <c r="D547" s="18">
        <v>3</v>
      </c>
      <c r="E547" s="20">
        <v>3.9444444444444446</v>
      </c>
      <c r="F547" s="20">
        <v>3.6944444444444446</v>
      </c>
      <c r="G547" s="20">
        <v>3.9166666666666665</v>
      </c>
      <c r="H547" s="20">
        <v>4.1944444444444446</v>
      </c>
    </row>
    <row r="548" spans="1:8">
      <c r="A548" s="19" t="s">
        <v>91</v>
      </c>
      <c r="C548" s="17">
        <v>285</v>
      </c>
      <c r="D548" s="18">
        <v>4</v>
      </c>
      <c r="E548" s="20">
        <v>5.333333333333333</v>
      </c>
      <c r="F548" s="20">
        <v>5</v>
      </c>
      <c r="G548" s="20">
        <v>5.333333333333333</v>
      </c>
      <c r="H548" s="20">
        <v>5</v>
      </c>
    </row>
    <row r="549" spans="1:8">
      <c r="A549" s="19" t="s">
        <v>92</v>
      </c>
      <c r="C549" s="17">
        <v>355.03333333333336</v>
      </c>
      <c r="D549" s="18">
        <v>4</v>
      </c>
      <c r="E549" s="20">
        <v>5.0333333333333332</v>
      </c>
      <c r="F549" s="20">
        <v>5.2666666666666666</v>
      </c>
      <c r="G549" s="20">
        <v>4.916666666666667</v>
      </c>
      <c r="H549" s="20">
        <v>4.9833333333333334</v>
      </c>
    </row>
    <row r="550" spans="1:8">
      <c r="A550" s="19" t="s">
        <v>93</v>
      </c>
      <c r="C550" s="17">
        <v>458.25806451612902</v>
      </c>
      <c r="D550" s="18">
        <v>4.645161290322581</v>
      </c>
      <c r="E550" s="20">
        <v>6.225806451612903</v>
      </c>
      <c r="F550" s="20">
        <v>6.290322580645161</v>
      </c>
      <c r="G550" s="20">
        <v>5.5161290322580649</v>
      </c>
      <c r="H550" s="20">
        <v>5.838709677419355</v>
      </c>
    </row>
    <row r="551" spans="1:8">
      <c r="A551" s="19" t="s">
        <v>94</v>
      </c>
      <c r="C551" s="17">
        <v>525.42857142857144</v>
      </c>
      <c r="D551" s="18">
        <v>5</v>
      </c>
      <c r="E551" s="20">
        <v>6.6428571428571432</v>
      </c>
      <c r="F551" s="20">
        <v>5.9285714285714288</v>
      </c>
      <c r="G551" s="20">
        <v>6.4285714285714288</v>
      </c>
      <c r="H551" s="20">
        <v>6</v>
      </c>
    </row>
    <row r="552" spans="1:8">
      <c r="A552" s="19"/>
      <c r="C552" s="17"/>
      <c r="D552" s="18"/>
      <c r="E552" s="20"/>
      <c r="F552" s="20"/>
      <c r="G552" s="20"/>
      <c r="H552" s="20"/>
    </row>
    <row r="553" spans="1:8">
      <c r="A553" s="35" t="s">
        <v>277</v>
      </c>
    </row>
    <row r="554" spans="1:8">
      <c r="A554" s="6"/>
      <c r="C554" s="36" t="s">
        <v>96</v>
      </c>
      <c r="D554" s="36" t="s">
        <v>88</v>
      </c>
      <c r="E554" s="36" t="s">
        <v>4</v>
      </c>
      <c r="F554" s="36" t="s">
        <v>5</v>
      </c>
      <c r="G554" s="36" t="s">
        <v>6</v>
      </c>
      <c r="H554" s="36" t="s">
        <v>7</v>
      </c>
    </row>
    <row r="555" spans="1:8">
      <c r="A555" s="19" t="s">
        <v>90</v>
      </c>
      <c r="C555" s="17">
        <v>152.71875</v>
      </c>
      <c r="D555" s="18">
        <v>3</v>
      </c>
      <c r="E555" s="20">
        <v>4.5625</v>
      </c>
      <c r="F555" s="20">
        <v>3.9375</v>
      </c>
      <c r="G555" s="20" t="s">
        <v>291</v>
      </c>
      <c r="H555" s="20">
        <v>3.9375</v>
      </c>
    </row>
    <row r="556" spans="1:8">
      <c r="A556" s="19" t="s">
        <v>91</v>
      </c>
      <c r="C556" s="17">
        <v>277.8</v>
      </c>
      <c r="D556" s="18">
        <v>4</v>
      </c>
      <c r="E556" s="20">
        <v>5.6</v>
      </c>
      <c r="F556" s="20">
        <v>5.4</v>
      </c>
      <c r="G556" s="20" t="s">
        <v>291</v>
      </c>
      <c r="H556" s="20">
        <v>4.8</v>
      </c>
    </row>
    <row r="557" spans="1:8">
      <c r="A557" s="19" t="s">
        <v>92</v>
      </c>
      <c r="C557" s="17">
        <v>355.64285714285717</v>
      </c>
      <c r="D557" s="18">
        <v>4</v>
      </c>
      <c r="E557" s="20">
        <v>5.5571428571428569</v>
      </c>
      <c r="F557" s="20">
        <v>5.5571428571428569</v>
      </c>
      <c r="G557" s="20" t="s">
        <v>291</v>
      </c>
      <c r="H557" s="20">
        <v>5.0857142857142854</v>
      </c>
    </row>
    <row r="558" spans="1:8">
      <c r="A558" s="19" t="s">
        <v>93</v>
      </c>
      <c r="C558" s="17">
        <v>465</v>
      </c>
      <c r="D558" s="18">
        <v>4.8076923076923075</v>
      </c>
      <c r="E558" s="20">
        <v>6.4230769230769234</v>
      </c>
      <c r="F558" s="20">
        <v>6.7307692307692308</v>
      </c>
      <c r="G558" s="20" t="s">
        <v>291</v>
      </c>
      <c r="H558" s="20">
        <v>5.9615384615384617</v>
      </c>
    </row>
    <row r="559" spans="1:8">
      <c r="A559" s="19" t="s">
        <v>94</v>
      </c>
      <c r="C559" s="17">
        <v>515.81818181818187</v>
      </c>
      <c r="D559" s="18">
        <v>5</v>
      </c>
      <c r="E559" s="20">
        <v>6.6363636363636367</v>
      </c>
      <c r="F559" s="20">
        <v>6.5454545454545459</v>
      </c>
      <c r="G559" s="20" t="s">
        <v>291</v>
      </c>
      <c r="H559" s="20">
        <v>6.2727272727272725</v>
      </c>
    </row>
    <row r="560" spans="1:8">
      <c r="A560" s="19"/>
      <c r="C560" s="17"/>
      <c r="D560" s="18"/>
      <c r="E560" s="20"/>
      <c r="F560" s="20"/>
      <c r="G560" s="20"/>
      <c r="H560" s="20"/>
    </row>
    <row r="561" spans="1:8">
      <c r="A561" s="35" t="s">
        <v>249</v>
      </c>
    </row>
    <row r="562" spans="1:8">
      <c r="A562" s="6"/>
      <c r="C562" s="36" t="s">
        <v>96</v>
      </c>
      <c r="D562" s="36" t="s">
        <v>88</v>
      </c>
      <c r="E562" s="36" t="s">
        <v>4</v>
      </c>
      <c r="F562" s="36" t="s">
        <v>5</v>
      </c>
      <c r="G562" s="36" t="s">
        <v>6</v>
      </c>
      <c r="H562" s="36" t="s">
        <v>7</v>
      </c>
    </row>
    <row r="563" spans="1:8">
      <c r="A563" s="19" t="s">
        <v>90</v>
      </c>
      <c r="C563" s="17">
        <v>141.37142857142857</v>
      </c>
      <c r="D563" s="18">
        <v>3</v>
      </c>
      <c r="E563" s="20">
        <v>3.6857142857142855</v>
      </c>
      <c r="F563" s="20">
        <v>3.7428571428571429</v>
      </c>
      <c r="G563" s="20">
        <v>3.6</v>
      </c>
      <c r="H563" s="20">
        <v>3.8571428571428572</v>
      </c>
    </row>
    <row r="564" spans="1:8">
      <c r="A564" s="19" t="s">
        <v>91</v>
      </c>
      <c r="C564" s="17">
        <v>272</v>
      </c>
      <c r="D564" s="18">
        <v>4</v>
      </c>
      <c r="E564" s="20">
        <v>5</v>
      </c>
      <c r="F564" s="20">
        <v>4.333333333333333</v>
      </c>
      <c r="G564" s="20">
        <v>5</v>
      </c>
      <c r="H564" s="20">
        <v>3.6666666666666665</v>
      </c>
    </row>
    <row r="565" spans="1:8">
      <c r="A565" s="19" t="s">
        <v>92</v>
      </c>
      <c r="C565" s="17">
        <v>356.5</v>
      </c>
      <c r="D565" s="18">
        <v>4</v>
      </c>
      <c r="E565" s="20">
        <v>5.2941176470588234</v>
      </c>
      <c r="F565" s="20">
        <v>5.5588235294117645</v>
      </c>
      <c r="G565" s="20">
        <v>5.0147058823529411</v>
      </c>
      <c r="H565" s="20">
        <v>5.0882352941176467</v>
      </c>
    </row>
    <row r="566" spans="1:8">
      <c r="A566" s="19" t="s">
        <v>93</v>
      </c>
      <c r="C566" s="17">
        <v>466.41379310344826</v>
      </c>
      <c r="D566" s="18">
        <v>4.7931034482758621</v>
      </c>
      <c r="E566" s="20">
        <v>6.068965517241379</v>
      </c>
      <c r="F566" s="20">
        <v>5.9655172413793105</v>
      </c>
      <c r="G566" s="20">
        <v>5.7931034482758621</v>
      </c>
      <c r="H566" s="20">
        <v>5.7586206896551726</v>
      </c>
    </row>
    <row r="567" spans="1:8">
      <c r="A567" s="19" t="s">
        <v>94</v>
      </c>
      <c r="C567" s="17">
        <v>528.55555555555554</v>
      </c>
      <c r="D567" s="18">
        <v>5</v>
      </c>
      <c r="E567" s="20">
        <v>6.333333333333333</v>
      </c>
      <c r="F567" s="20">
        <v>6.333333333333333</v>
      </c>
      <c r="G567" s="20">
        <v>5.4444444444444446</v>
      </c>
      <c r="H567" s="20">
        <v>6</v>
      </c>
    </row>
    <row r="568" spans="1:8">
      <c r="A568" s="19"/>
      <c r="C568" s="17"/>
      <c r="D568" s="18"/>
      <c r="E568" s="20"/>
      <c r="F568" s="20"/>
      <c r="G568" s="20"/>
      <c r="H568" s="20"/>
    </row>
    <row r="569" spans="1:8">
      <c r="A569" s="35" t="s">
        <v>231</v>
      </c>
    </row>
    <row r="570" spans="1:8">
      <c r="A570" s="6"/>
      <c r="C570" s="36" t="s">
        <v>96</v>
      </c>
      <c r="D570" s="36" t="s">
        <v>88</v>
      </c>
      <c r="E570" s="36" t="s">
        <v>4</v>
      </c>
      <c r="F570" s="36" t="s">
        <v>5</v>
      </c>
      <c r="G570" s="36" t="s">
        <v>6</v>
      </c>
      <c r="H570" s="36" t="s">
        <v>7</v>
      </c>
    </row>
    <row r="571" spans="1:8">
      <c r="A571" s="19" t="s">
        <v>90</v>
      </c>
      <c r="C571" s="17">
        <v>148.06666666666666</v>
      </c>
      <c r="D571" s="18">
        <v>3</v>
      </c>
      <c r="E571" s="20">
        <v>3.8</v>
      </c>
      <c r="F571" s="20">
        <v>3.8666666666666667</v>
      </c>
      <c r="G571" s="20">
        <v>3.4666666666666668</v>
      </c>
      <c r="H571" s="20">
        <v>3.7333333333333334</v>
      </c>
    </row>
    <row r="572" spans="1:8">
      <c r="A572" s="19" t="s">
        <v>91</v>
      </c>
      <c r="C572" s="17">
        <v>274.66666666666669</v>
      </c>
      <c r="D572" s="18">
        <v>4</v>
      </c>
      <c r="E572" s="20">
        <v>4.666666666666667</v>
      </c>
      <c r="F572" s="20">
        <v>5.333333333333333</v>
      </c>
      <c r="G572" s="20">
        <v>4</v>
      </c>
      <c r="H572" s="20">
        <v>5.333333333333333</v>
      </c>
    </row>
    <row r="573" spans="1:8">
      <c r="A573" s="19" t="s">
        <v>92</v>
      </c>
      <c r="C573" s="17">
        <v>358.15</v>
      </c>
      <c r="D573" s="18">
        <v>4</v>
      </c>
      <c r="E573" s="20">
        <v>5.2333333333333334</v>
      </c>
      <c r="F573" s="20">
        <v>5.2166666666666668</v>
      </c>
      <c r="G573" s="20">
        <v>4.8</v>
      </c>
      <c r="H573" s="20">
        <v>5.166666666666667</v>
      </c>
    </row>
    <row r="574" spans="1:8">
      <c r="A574" s="19" t="s">
        <v>93</v>
      </c>
      <c r="C574" s="17">
        <v>460.0625</v>
      </c>
      <c r="D574" s="18">
        <v>4.71875</v>
      </c>
      <c r="E574" s="20">
        <v>6</v>
      </c>
      <c r="F574" s="20">
        <v>6.125</v>
      </c>
      <c r="G574" s="20">
        <v>5.6875</v>
      </c>
      <c r="H574" s="20">
        <v>6</v>
      </c>
    </row>
    <row r="575" spans="1:8">
      <c r="A575" s="19" t="s">
        <v>94</v>
      </c>
      <c r="C575" s="17">
        <v>521.33333333333337</v>
      </c>
      <c r="D575" s="18">
        <v>5</v>
      </c>
      <c r="E575" s="20">
        <v>6.166666666666667</v>
      </c>
      <c r="F575" s="20">
        <v>5.166666666666667</v>
      </c>
      <c r="G575" s="20">
        <v>5.833333333333333</v>
      </c>
      <c r="H575" s="20">
        <v>5.333333333333333</v>
      </c>
    </row>
    <row r="576" spans="1:8">
      <c r="A576" s="19"/>
      <c r="C576" s="17"/>
      <c r="D576" s="18"/>
      <c r="E576" s="20"/>
      <c r="F576" s="20"/>
      <c r="G576" s="20"/>
      <c r="H576" s="20"/>
    </row>
    <row r="577" spans="1:8">
      <c r="A577" s="35" t="s">
        <v>207</v>
      </c>
    </row>
    <row r="578" spans="1:8">
      <c r="A578" s="6"/>
      <c r="C578" s="36" t="s">
        <v>96</v>
      </c>
      <c r="D578" s="36" t="s">
        <v>88</v>
      </c>
      <c r="E578" s="36" t="s">
        <v>4</v>
      </c>
      <c r="F578" s="36" t="s">
        <v>5</v>
      </c>
      <c r="G578" s="36" t="s">
        <v>6</v>
      </c>
      <c r="H578" s="36" t="s">
        <v>7</v>
      </c>
    </row>
    <row r="579" spans="1:8">
      <c r="A579" s="19" t="s">
        <v>90</v>
      </c>
      <c r="C579" s="17">
        <v>153.61764705882354</v>
      </c>
      <c r="D579" s="18">
        <v>3</v>
      </c>
      <c r="E579" s="20">
        <v>4.1764705882352944</v>
      </c>
      <c r="F579" s="20">
        <v>4</v>
      </c>
      <c r="G579" s="20">
        <v>3.7352941176470589</v>
      </c>
      <c r="H579" s="20">
        <v>3.9705882352941178</v>
      </c>
    </row>
    <row r="580" spans="1:8">
      <c r="A580" s="19" t="s">
        <v>91</v>
      </c>
      <c r="C580" s="17">
        <v>273.5</v>
      </c>
      <c r="D580" s="18">
        <v>4</v>
      </c>
      <c r="E580" s="20">
        <v>4.5</v>
      </c>
      <c r="F580" s="20">
        <v>4</v>
      </c>
      <c r="G580" s="20">
        <v>4</v>
      </c>
      <c r="H580" s="20">
        <v>4.5</v>
      </c>
    </row>
    <row r="581" spans="1:8">
      <c r="A581" s="19" t="s">
        <v>92</v>
      </c>
      <c r="C581" s="17">
        <v>358.65625</v>
      </c>
      <c r="D581" s="18">
        <v>4</v>
      </c>
      <c r="E581" s="20">
        <v>5.75</v>
      </c>
      <c r="F581" s="20">
        <v>4.90625</v>
      </c>
      <c r="G581" s="20">
        <v>4.703125</v>
      </c>
      <c r="H581" s="20">
        <v>4.78125</v>
      </c>
    </row>
    <row r="582" spans="1:8">
      <c r="A582" s="19" t="s">
        <v>93</v>
      </c>
      <c r="C582" s="17">
        <v>448.2</v>
      </c>
      <c r="D582" s="18">
        <v>4.5666666666666664</v>
      </c>
      <c r="E582" s="20">
        <v>6.4333333333333336</v>
      </c>
      <c r="F582" s="20">
        <v>6.0666666666666664</v>
      </c>
      <c r="G582" s="20">
        <v>5.5666666666666664</v>
      </c>
      <c r="H582" s="20">
        <v>6.166666666666667</v>
      </c>
    </row>
    <row r="583" spans="1:8">
      <c r="A583" s="19" t="s">
        <v>94</v>
      </c>
      <c r="C583" s="17">
        <v>528.35714285714289</v>
      </c>
      <c r="D583" s="18">
        <v>5.0714285714285712</v>
      </c>
      <c r="E583" s="20">
        <v>7.0714285714285712</v>
      </c>
      <c r="F583" s="20">
        <v>5.9285714285714288</v>
      </c>
      <c r="G583" s="20">
        <v>5.8571428571428568</v>
      </c>
      <c r="H583" s="20">
        <v>6</v>
      </c>
    </row>
    <row r="584" spans="1:8">
      <c r="A584" s="19"/>
      <c r="C584" s="17"/>
      <c r="D584" s="18"/>
      <c r="E584" s="20"/>
      <c r="F584" s="20"/>
      <c r="G584" s="20"/>
      <c r="H584" s="20"/>
    </row>
    <row r="585" spans="1:8">
      <c r="A585" s="35" t="s">
        <v>176</v>
      </c>
      <c r="C585" s="5"/>
    </row>
    <row r="586" spans="1:8">
      <c r="A586" s="6"/>
      <c r="C586" s="36" t="s">
        <v>96</v>
      </c>
      <c r="D586" s="36" t="s">
        <v>88</v>
      </c>
      <c r="E586" s="36" t="s">
        <v>4</v>
      </c>
      <c r="F586" s="36" t="s">
        <v>5</v>
      </c>
      <c r="G586" s="36" t="s">
        <v>6</v>
      </c>
      <c r="H586" s="36" t="s">
        <v>7</v>
      </c>
    </row>
    <row r="587" spans="1:8">
      <c r="A587" s="19" t="s">
        <v>90</v>
      </c>
      <c r="C587" s="17">
        <v>153.24324324324326</v>
      </c>
      <c r="D587" s="18">
        <v>3</v>
      </c>
      <c r="E587" s="20">
        <v>4.1891891891891895</v>
      </c>
      <c r="F587" s="20">
        <v>3.9189189189189189</v>
      </c>
      <c r="G587" s="20">
        <v>3.7027027027027026</v>
      </c>
      <c r="H587" s="20">
        <v>4.1351351351351351</v>
      </c>
    </row>
    <row r="588" spans="1:8">
      <c r="A588" s="19" t="s">
        <v>91</v>
      </c>
      <c r="C588" s="17">
        <v>273.5</v>
      </c>
      <c r="D588" s="18">
        <v>4</v>
      </c>
      <c r="E588" s="20">
        <v>5</v>
      </c>
      <c r="F588" s="20">
        <v>4</v>
      </c>
      <c r="G588" s="20">
        <v>5</v>
      </c>
      <c r="H588" s="20">
        <v>4</v>
      </c>
    </row>
    <row r="589" spans="1:8">
      <c r="A589" s="19" t="s">
        <v>92</v>
      </c>
      <c r="C589" s="17">
        <v>360.24324324324323</v>
      </c>
      <c r="D589" s="18">
        <v>4</v>
      </c>
      <c r="E589" s="20">
        <v>5.7027027027027026</v>
      </c>
      <c r="F589" s="20">
        <v>5.2297297297297298</v>
      </c>
      <c r="G589" s="20">
        <v>5.0810810810810807</v>
      </c>
      <c r="H589" s="20">
        <v>5.2027027027027026</v>
      </c>
    </row>
    <row r="590" spans="1:8">
      <c r="A590" s="19" t="s">
        <v>93</v>
      </c>
      <c r="C590" s="17">
        <v>455.91428571428571</v>
      </c>
      <c r="D590" s="18">
        <v>4.628571428571429</v>
      </c>
      <c r="E590" s="20">
        <v>6.4285714285714288</v>
      </c>
      <c r="F590" s="20">
        <v>5.7714285714285714</v>
      </c>
      <c r="G590" s="20">
        <v>5.371428571428571</v>
      </c>
      <c r="H590" s="20">
        <v>5.8</v>
      </c>
    </row>
    <row r="591" spans="1:8">
      <c r="A591" s="19" t="s">
        <v>94</v>
      </c>
      <c r="C591" s="17">
        <v>523.5</v>
      </c>
      <c r="D591" s="18">
        <v>5</v>
      </c>
      <c r="E591" s="20">
        <v>6.7857142857142856</v>
      </c>
      <c r="F591" s="20">
        <v>5.9285714285714288</v>
      </c>
      <c r="G591" s="20">
        <v>6.0714285714285712</v>
      </c>
      <c r="H591" s="20">
        <v>6</v>
      </c>
    </row>
    <row r="592" spans="1:8">
      <c r="A592" s="19"/>
      <c r="C592" s="17"/>
      <c r="D592" s="18"/>
      <c r="E592" s="20"/>
      <c r="F592" s="20"/>
      <c r="G592" s="20"/>
      <c r="H592" s="20"/>
    </row>
    <row r="593" spans="1:8">
      <c r="A593" s="35" t="s">
        <v>145</v>
      </c>
      <c r="C593" s="5"/>
    </row>
    <row r="594" spans="1:8">
      <c r="A594" s="6"/>
      <c r="C594" s="36" t="s">
        <v>96</v>
      </c>
      <c r="D594" s="36" t="s">
        <v>88</v>
      </c>
      <c r="E594" s="36" t="s">
        <v>4</v>
      </c>
      <c r="F594" s="36" t="s">
        <v>5</v>
      </c>
      <c r="G594" s="36" t="s">
        <v>6</v>
      </c>
      <c r="H594" s="36" t="s">
        <v>7</v>
      </c>
    </row>
    <row r="595" spans="1:8">
      <c r="A595" s="19" t="s">
        <v>90</v>
      </c>
      <c r="C595" s="17">
        <v>149.125</v>
      </c>
      <c r="D595" s="18">
        <v>3</v>
      </c>
      <c r="E595" s="20">
        <v>4.25</v>
      </c>
      <c r="F595" s="20">
        <v>3.65</v>
      </c>
      <c r="G595" s="20">
        <v>3.5</v>
      </c>
      <c r="H595" s="20">
        <v>3.7250000000000001</v>
      </c>
    </row>
    <row r="596" spans="1:8">
      <c r="A596" s="19" t="s">
        <v>91</v>
      </c>
      <c r="C596" s="17">
        <v>274</v>
      </c>
      <c r="D596" s="18">
        <v>4</v>
      </c>
      <c r="E596" s="20">
        <v>5.666666666666667</v>
      </c>
      <c r="F596" s="20">
        <v>4.333333333333333</v>
      </c>
      <c r="G596" s="20">
        <v>4</v>
      </c>
      <c r="H596" s="20">
        <v>6</v>
      </c>
    </row>
    <row r="597" spans="1:8">
      <c r="A597" s="19" t="s">
        <v>92</v>
      </c>
      <c r="C597" s="17">
        <v>351.34666666666669</v>
      </c>
      <c r="D597" s="18">
        <v>4</v>
      </c>
      <c r="E597" s="20">
        <v>5.64</v>
      </c>
      <c r="F597" s="20">
        <v>5.08</v>
      </c>
      <c r="G597" s="20">
        <v>4.746666666666667</v>
      </c>
      <c r="H597" s="20">
        <v>5.0133333333333336</v>
      </c>
    </row>
    <row r="598" spans="1:8">
      <c r="A598" s="19" t="s">
        <v>93</v>
      </c>
      <c r="C598" s="17">
        <v>459.75862068965517</v>
      </c>
      <c r="D598" s="18">
        <v>4.7241379310344831</v>
      </c>
      <c r="E598" s="20">
        <v>6.6896551724137927</v>
      </c>
      <c r="F598" s="20">
        <v>6.068965517241379</v>
      </c>
      <c r="G598" s="20">
        <v>5.6206896551724137</v>
      </c>
      <c r="H598" s="20">
        <v>5.6896551724137927</v>
      </c>
    </row>
    <row r="599" spans="1:8">
      <c r="A599" s="19" t="s">
        <v>94</v>
      </c>
      <c r="C599" s="17">
        <v>524.26666666666665</v>
      </c>
      <c r="D599" s="18">
        <v>5</v>
      </c>
      <c r="E599" s="20">
        <v>7.1333333333333337</v>
      </c>
      <c r="F599" s="20">
        <v>6.2</v>
      </c>
      <c r="G599" s="20">
        <v>6.4</v>
      </c>
      <c r="H599" s="20">
        <v>6.666666666666667</v>
      </c>
    </row>
    <row r="600" spans="1:8">
      <c r="A600" s="19"/>
      <c r="C600" s="17"/>
      <c r="D600" s="18"/>
      <c r="E600" s="20"/>
      <c r="F600" s="20"/>
      <c r="G600" s="20"/>
      <c r="H600" s="20"/>
    </row>
    <row r="601" spans="1:8">
      <c r="A601" s="55" t="s">
        <v>103</v>
      </c>
      <c r="C601" s="17"/>
      <c r="D601" s="18"/>
      <c r="E601" s="20"/>
      <c r="F601" s="20"/>
      <c r="G601" s="20"/>
      <c r="H601" s="20"/>
    </row>
    <row r="602" spans="1:8">
      <c r="A602" s="19"/>
      <c r="C602" s="56" t="s">
        <v>96</v>
      </c>
      <c r="D602" s="57" t="s">
        <v>88</v>
      </c>
      <c r="E602" s="58" t="s">
        <v>4</v>
      </c>
      <c r="F602" s="58" t="s">
        <v>5</v>
      </c>
      <c r="G602" s="58" t="s">
        <v>6</v>
      </c>
      <c r="H602" s="58" t="s">
        <v>7</v>
      </c>
    </row>
    <row r="603" spans="1:8">
      <c r="A603" s="19" t="s">
        <v>90</v>
      </c>
      <c r="C603" s="17">
        <v>146.67567567567568</v>
      </c>
      <c r="D603" s="18">
        <v>3</v>
      </c>
      <c r="E603" s="20">
        <v>4.4054054054054053</v>
      </c>
      <c r="F603" s="20">
        <v>3.8378378378378377</v>
      </c>
      <c r="G603" s="20">
        <v>3.3513513513513513</v>
      </c>
      <c r="H603" s="20">
        <v>3.8378378378378377</v>
      </c>
    </row>
    <row r="604" spans="1:8">
      <c r="A604" s="19" t="s">
        <v>91</v>
      </c>
      <c r="C604" s="17">
        <v>285.60000000000002</v>
      </c>
      <c r="D604" s="18">
        <v>4</v>
      </c>
      <c r="E604" s="20">
        <v>5.6</v>
      </c>
      <c r="F604" s="20">
        <v>5.6</v>
      </c>
      <c r="G604" s="20">
        <v>4.8</v>
      </c>
      <c r="H604" s="20">
        <v>5</v>
      </c>
    </row>
    <row r="605" spans="1:8">
      <c r="A605" s="19" t="s">
        <v>92</v>
      </c>
      <c r="C605" s="17">
        <v>357.39726027397262</v>
      </c>
      <c r="D605" s="18">
        <v>4</v>
      </c>
      <c r="E605" s="20">
        <v>6.1369863013698627</v>
      </c>
      <c r="F605" s="20">
        <v>5.1917808219178081</v>
      </c>
      <c r="G605" s="20">
        <v>5.0273972602739727</v>
      </c>
      <c r="H605" s="20">
        <v>5.2739726027397262</v>
      </c>
    </row>
    <row r="606" spans="1:8">
      <c r="A606" s="19" t="s">
        <v>93</v>
      </c>
      <c r="C606" s="17">
        <v>449.97142857142859</v>
      </c>
      <c r="D606" s="18">
        <v>4.6857142857142859</v>
      </c>
      <c r="E606" s="20">
        <v>6.4</v>
      </c>
      <c r="F606" s="20">
        <v>5.9714285714285715</v>
      </c>
      <c r="G606" s="20">
        <v>5.4571428571428573</v>
      </c>
      <c r="H606" s="20">
        <v>5.9142857142857146</v>
      </c>
    </row>
    <row r="607" spans="1:8">
      <c r="A607" s="19" t="s">
        <v>94</v>
      </c>
      <c r="C607" s="17">
        <v>528.41666666666663</v>
      </c>
      <c r="D607" s="18">
        <v>5</v>
      </c>
      <c r="E607" s="20">
        <v>7</v>
      </c>
      <c r="F607" s="20">
        <v>6.5</v>
      </c>
      <c r="G607" s="20">
        <v>5.75</v>
      </c>
      <c r="H607" s="20">
        <v>6.416666666666667</v>
      </c>
    </row>
    <row r="608" spans="1:8">
      <c r="A608" s="19"/>
      <c r="C608" s="17"/>
      <c r="D608" s="18"/>
      <c r="E608" s="20"/>
      <c r="F608" s="20"/>
      <c r="G608" s="20"/>
      <c r="H608" s="20"/>
    </row>
    <row r="609" spans="1:8">
      <c r="A609" s="35" t="s">
        <v>38</v>
      </c>
    </row>
    <row r="610" spans="1:8">
      <c r="C610" s="36" t="s">
        <v>96</v>
      </c>
      <c r="D610" s="36" t="s">
        <v>88</v>
      </c>
      <c r="E610" s="36" t="s">
        <v>4</v>
      </c>
      <c r="F610" s="36" t="s">
        <v>5</v>
      </c>
      <c r="G610" s="36" t="s">
        <v>6</v>
      </c>
      <c r="H610" s="36" t="s">
        <v>7</v>
      </c>
    </row>
    <row r="611" spans="1:8">
      <c r="A611" s="1" t="s">
        <v>90</v>
      </c>
      <c r="C611" s="18">
        <v>150.55172413793105</v>
      </c>
      <c r="D611" s="18">
        <v>3</v>
      </c>
      <c r="E611" s="18">
        <v>4.3103448275862073</v>
      </c>
      <c r="F611" s="18">
        <v>4.0344827586206895</v>
      </c>
      <c r="G611" s="18">
        <v>3.6551724137931036</v>
      </c>
      <c r="H611" s="18">
        <v>4.1034482758620694</v>
      </c>
    </row>
    <row r="612" spans="1:8">
      <c r="A612" s="1" t="s">
        <v>91</v>
      </c>
      <c r="C612" s="18">
        <v>284.33333333333331</v>
      </c>
      <c r="D612" s="18">
        <v>4</v>
      </c>
      <c r="E612" s="18">
        <v>5.5</v>
      </c>
      <c r="F612" s="18">
        <v>5</v>
      </c>
      <c r="G612" s="18">
        <v>4.166666666666667</v>
      </c>
      <c r="H612" s="18">
        <v>5.333333333333333</v>
      </c>
    </row>
    <row r="613" spans="1:8">
      <c r="A613" s="1" t="s">
        <v>92</v>
      </c>
      <c r="C613" s="18">
        <v>350.24489795918367</v>
      </c>
      <c r="D613" s="18">
        <v>4</v>
      </c>
      <c r="E613" s="18">
        <v>6.2857142857142856</v>
      </c>
      <c r="F613" s="18">
        <v>5.1632653061224492</v>
      </c>
      <c r="G613" s="18">
        <v>5</v>
      </c>
      <c r="H613" s="18">
        <v>5.1020408163265305</v>
      </c>
    </row>
    <row r="614" spans="1:8">
      <c r="A614" s="1" t="s">
        <v>93</v>
      </c>
      <c r="C614" s="18">
        <v>454.8</v>
      </c>
      <c r="D614" s="18">
        <v>4.6333333333333337</v>
      </c>
      <c r="E614" s="18">
        <v>6.8</v>
      </c>
      <c r="F614" s="18">
        <v>6.1</v>
      </c>
      <c r="G614" s="18">
        <v>6</v>
      </c>
      <c r="H614" s="18">
        <v>6.0333333333333332</v>
      </c>
    </row>
    <row r="615" spans="1:8">
      <c r="A615" s="1" t="s">
        <v>94</v>
      </c>
      <c r="C615" s="18">
        <v>525.5</v>
      </c>
      <c r="D615" s="18">
        <v>5</v>
      </c>
      <c r="E615" s="18">
        <v>6.875</v>
      </c>
      <c r="F615" s="18">
        <v>6</v>
      </c>
      <c r="G615" s="18">
        <v>6.375</v>
      </c>
      <c r="H615" s="18">
        <v>6.5</v>
      </c>
    </row>
    <row r="618" spans="1:8" ht="15">
      <c r="A618" s="66" t="s">
        <v>136</v>
      </c>
    </row>
    <row r="619" spans="1:8">
      <c r="A619" s="35" t="s">
        <v>412</v>
      </c>
    </row>
    <row r="620" spans="1:8">
      <c r="A620" s="35"/>
      <c r="B620" s="84" t="s">
        <v>247</v>
      </c>
      <c r="C620" s="36" t="s">
        <v>137</v>
      </c>
      <c r="D620" s="36" t="s">
        <v>138</v>
      </c>
      <c r="E620" s="36" t="s">
        <v>139</v>
      </c>
    </row>
    <row r="621" spans="1:8">
      <c r="A621" s="1" t="s">
        <v>6</v>
      </c>
      <c r="B621" s="80">
        <f>STATS!N128/STATS!N129</f>
        <v>0.26984126984126983</v>
      </c>
      <c r="C621" s="80">
        <f>STATS!CA134</f>
        <v>0.32142857142857145</v>
      </c>
      <c r="D621" s="80">
        <f>STATS!CG134</f>
        <v>0.31428571428571428</v>
      </c>
      <c r="E621" s="80">
        <f>STATS!CM134</f>
        <v>0.10714285714285714</v>
      </c>
      <c r="F621" s="81"/>
    </row>
    <row r="622" spans="1:8">
      <c r="A622" s="1" t="s">
        <v>7</v>
      </c>
      <c r="B622" s="80">
        <f>STATS!O128/STATS!O129</f>
        <v>0.24</v>
      </c>
      <c r="C622" s="80">
        <f>STATS!CB134</f>
        <v>0.32142857142857145</v>
      </c>
      <c r="D622" s="80">
        <f>STATS!CH134</f>
        <v>0.15714285714285714</v>
      </c>
      <c r="E622" s="80">
        <f>STATS!CN134</f>
        <v>0.35714285714285715</v>
      </c>
      <c r="F622" s="81"/>
    </row>
    <row r="623" spans="1:8">
      <c r="A623" s="1" t="s">
        <v>5</v>
      </c>
      <c r="B623" s="80">
        <f>STATS!M128/STATS!M129</f>
        <v>0.224</v>
      </c>
      <c r="C623" s="80">
        <f>STATS!BZ134</f>
        <v>0.32142857142857145</v>
      </c>
      <c r="D623" s="80">
        <f>STATS!CF134</f>
        <v>0.2</v>
      </c>
      <c r="E623" s="80">
        <f>STATS!CL134</f>
        <v>0.17857142857142858</v>
      </c>
      <c r="F623" s="81"/>
    </row>
    <row r="624" spans="1:8">
      <c r="A624" s="1" t="s">
        <v>4</v>
      </c>
      <c r="B624" s="80">
        <f>STATS!L128/STATS!L129</f>
        <v>0.14285714285714285</v>
      </c>
      <c r="C624" s="80">
        <f>STATS!BY134</f>
        <v>3.5714285714285712E-2</v>
      </c>
      <c r="D624" s="80">
        <f>STATS!CE134</f>
        <v>0.15714285714285714</v>
      </c>
      <c r="E624" s="80">
        <f>STATS!CK134</f>
        <v>0.21428571428571427</v>
      </c>
      <c r="F624" s="81"/>
    </row>
    <row r="625" spans="1:6">
      <c r="B625" s="80"/>
      <c r="C625" s="80"/>
      <c r="D625" s="80"/>
      <c r="E625" s="80"/>
      <c r="F625" s="81"/>
    </row>
    <row r="626" spans="1:6">
      <c r="A626" s="35" t="s">
        <v>396</v>
      </c>
    </row>
    <row r="627" spans="1:6">
      <c r="A627" s="35"/>
      <c r="B627" s="84" t="s">
        <v>247</v>
      </c>
      <c r="C627" s="36" t="s">
        <v>137</v>
      </c>
      <c r="D627" s="36" t="s">
        <v>138</v>
      </c>
      <c r="E627" s="36" t="s">
        <v>139</v>
      </c>
    </row>
    <row r="628" spans="1:6">
      <c r="A628" s="1" t="s">
        <v>7</v>
      </c>
      <c r="B628" s="80">
        <v>0.34027777777777779</v>
      </c>
      <c r="C628" s="80">
        <v>0.37142857142857144</v>
      </c>
      <c r="D628" s="80">
        <v>0.31168831168831168</v>
      </c>
      <c r="E628" s="80">
        <v>0.375</v>
      </c>
      <c r="F628" s="81"/>
    </row>
    <row r="629" spans="1:6">
      <c r="A629" s="1" t="s">
        <v>6</v>
      </c>
      <c r="B629" s="80">
        <v>0.27083333333333331</v>
      </c>
      <c r="C629" s="80">
        <v>0.31428571428571428</v>
      </c>
      <c r="D629" s="80">
        <v>0.23376623376623376</v>
      </c>
      <c r="E629" s="80">
        <v>0.3125</v>
      </c>
      <c r="F629" s="81"/>
    </row>
    <row r="630" spans="1:6">
      <c r="A630" s="1" t="s">
        <v>5</v>
      </c>
      <c r="B630" s="80">
        <v>0.2013888888888889</v>
      </c>
      <c r="C630" s="80">
        <v>0.17142857142857143</v>
      </c>
      <c r="D630" s="80">
        <v>0.20779220779220781</v>
      </c>
      <c r="E630" s="80">
        <v>0.21875</v>
      </c>
      <c r="F630" s="81"/>
    </row>
    <row r="631" spans="1:6">
      <c r="A631" s="1" t="s">
        <v>4</v>
      </c>
      <c r="B631" s="80">
        <v>0.14583333333333334</v>
      </c>
      <c r="C631" s="80">
        <v>0.11428571428571428</v>
      </c>
      <c r="D631" s="80">
        <v>0.11688311688311688</v>
      </c>
      <c r="E631" s="80">
        <v>0.25</v>
      </c>
      <c r="F631" s="81"/>
    </row>
    <row r="632" spans="1:6">
      <c r="B632" s="80"/>
      <c r="C632" s="80"/>
      <c r="D632" s="80"/>
      <c r="E632" s="80"/>
      <c r="F632" s="81"/>
    </row>
    <row r="633" spans="1:6">
      <c r="A633" s="35" t="s">
        <v>380</v>
      </c>
    </row>
    <row r="634" spans="1:6">
      <c r="A634" s="35"/>
      <c r="B634" s="84" t="s">
        <v>247</v>
      </c>
      <c r="C634" s="36" t="s">
        <v>137</v>
      </c>
      <c r="D634" s="36" t="s">
        <v>138</v>
      </c>
      <c r="E634" s="36" t="s">
        <v>139</v>
      </c>
    </row>
    <row r="635" spans="1:6">
      <c r="A635" s="1" t="s">
        <v>5</v>
      </c>
      <c r="B635" s="80">
        <v>0.3125</v>
      </c>
      <c r="C635" s="80">
        <v>0.44444444444444442</v>
      </c>
      <c r="D635" s="80">
        <v>0.25333333333333335</v>
      </c>
      <c r="E635" s="80">
        <v>0.30303030303030304</v>
      </c>
      <c r="F635" s="81"/>
    </row>
    <row r="636" spans="1:6">
      <c r="A636" s="1" t="s">
        <v>7</v>
      </c>
      <c r="B636" s="80">
        <v>0.29166666666666669</v>
      </c>
      <c r="C636" s="80">
        <v>0.25</v>
      </c>
      <c r="D636" s="80">
        <v>0.29333333333333333</v>
      </c>
      <c r="E636" s="80">
        <v>0.33333333333333331</v>
      </c>
      <c r="F636" s="81"/>
    </row>
    <row r="637" spans="1:6">
      <c r="A637" s="1" t="s">
        <v>6</v>
      </c>
      <c r="B637" s="80">
        <v>0.25</v>
      </c>
      <c r="C637" s="80">
        <v>0.3611111111111111</v>
      </c>
      <c r="D637" s="80">
        <v>0.21333333333333335</v>
      </c>
      <c r="E637" s="80">
        <v>0.21212121212121213</v>
      </c>
      <c r="F637" s="81"/>
    </row>
    <row r="638" spans="1:6">
      <c r="A638" s="1" t="s">
        <v>4</v>
      </c>
      <c r="B638" s="80">
        <v>0.25</v>
      </c>
      <c r="C638" s="80">
        <v>0.30555555555555558</v>
      </c>
      <c r="D638" s="80">
        <v>0.21333333333333335</v>
      </c>
      <c r="E638" s="80">
        <v>0.27272727272727271</v>
      </c>
      <c r="F638" s="81"/>
    </row>
    <row r="639" spans="1:6">
      <c r="B639" s="80"/>
      <c r="C639" s="80"/>
      <c r="D639" s="80"/>
      <c r="E639" s="80"/>
      <c r="F639" s="81"/>
    </row>
    <row r="640" spans="1:6">
      <c r="A640" s="35" t="s">
        <v>364</v>
      </c>
    </row>
    <row r="641" spans="1:6">
      <c r="A641" s="35"/>
      <c r="B641" s="84" t="s">
        <v>247</v>
      </c>
      <c r="C641" s="36" t="s">
        <v>137</v>
      </c>
      <c r="D641" s="36" t="s">
        <v>138</v>
      </c>
      <c r="E641" s="36" t="s">
        <v>139</v>
      </c>
    </row>
    <row r="642" spans="1:6">
      <c r="A642" s="1" t="s">
        <v>7</v>
      </c>
      <c r="B642" s="80">
        <v>0.31944444444444442</v>
      </c>
      <c r="C642" s="80">
        <v>0.48484848484848486</v>
      </c>
      <c r="D642" s="80">
        <v>0.26582278481012656</v>
      </c>
      <c r="E642" s="80">
        <v>0.28125</v>
      </c>
      <c r="F642" s="81"/>
    </row>
    <row r="643" spans="1:6">
      <c r="A643" s="1" t="s">
        <v>6</v>
      </c>
      <c r="B643" s="80">
        <v>0.2361111111111111</v>
      </c>
      <c r="C643" s="80">
        <v>0.30303030303030304</v>
      </c>
      <c r="D643" s="80">
        <v>0.189873417721519</v>
      </c>
      <c r="E643" s="80">
        <v>0.28125</v>
      </c>
      <c r="F643" s="81"/>
    </row>
    <row r="644" spans="1:6">
      <c r="A644" s="1" t="s">
        <v>5</v>
      </c>
      <c r="B644" s="80">
        <v>0.22916666666666666</v>
      </c>
      <c r="C644" s="80">
        <v>0.27272727272727271</v>
      </c>
      <c r="D644" s="80">
        <v>0.21518987341772153</v>
      </c>
      <c r="E644" s="80">
        <v>0.21875</v>
      </c>
      <c r="F644" s="81"/>
    </row>
    <row r="645" spans="1:6">
      <c r="A645" s="1" t="s">
        <v>4</v>
      </c>
      <c r="B645" s="80">
        <v>0.15972222222222221</v>
      </c>
      <c r="C645" s="80">
        <v>0.24242424242424243</v>
      </c>
      <c r="D645" s="80">
        <v>0.12658227848101267</v>
      </c>
      <c r="E645" s="80">
        <v>0.15625</v>
      </c>
      <c r="F645" s="81"/>
    </row>
    <row r="646" spans="1:6">
      <c r="B646" s="80"/>
      <c r="C646" s="80"/>
      <c r="D646" s="80"/>
      <c r="E646" s="80"/>
      <c r="F646" s="81"/>
    </row>
    <row r="647" spans="1:6">
      <c r="A647" s="35" t="s">
        <v>352</v>
      </c>
    </row>
    <row r="648" spans="1:6">
      <c r="A648" s="35"/>
      <c r="B648" s="84" t="s">
        <v>247</v>
      </c>
      <c r="C648" s="36" t="s">
        <v>137</v>
      </c>
      <c r="D648" s="36" t="s">
        <v>138</v>
      </c>
      <c r="E648" s="36" t="s">
        <v>139</v>
      </c>
    </row>
    <row r="649" spans="1:6">
      <c r="A649" s="1" t="s">
        <v>5</v>
      </c>
      <c r="B649" s="80">
        <v>0.3611111111111111</v>
      </c>
      <c r="C649" s="80">
        <v>0.4</v>
      </c>
      <c r="D649" s="80">
        <v>0.35443037974683544</v>
      </c>
      <c r="E649" s="80">
        <v>0.33333333333333331</v>
      </c>
      <c r="F649" s="81"/>
    </row>
    <row r="650" spans="1:6">
      <c r="A650" s="1" t="s">
        <v>6</v>
      </c>
      <c r="B650" s="80">
        <v>0.31944444444444442</v>
      </c>
      <c r="C650" s="80">
        <v>0.34285714285714286</v>
      </c>
      <c r="D650" s="80">
        <v>0.32911392405063289</v>
      </c>
      <c r="E650" s="80">
        <v>0.26666666666666666</v>
      </c>
      <c r="F650" s="81"/>
    </row>
    <row r="651" spans="1:6">
      <c r="A651" s="1" t="s">
        <v>7</v>
      </c>
      <c r="B651" s="80">
        <v>0.30555555555555558</v>
      </c>
      <c r="C651" s="80">
        <v>0.51428571428571423</v>
      </c>
      <c r="D651" s="80">
        <v>0.22784810126582278</v>
      </c>
      <c r="E651" s="80">
        <v>0.26666666666666666</v>
      </c>
      <c r="F651" s="81"/>
    </row>
    <row r="652" spans="1:6">
      <c r="A652" s="1" t="s">
        <v>4</v>
      </c>
      <c r="B652" s="80">
        <v>0.24305555555555555</v>
      </c>
      <c r="C652" s="80">
        <v>0.37142857142857144</v>
      </c>
      <c r="D652" s="80">
        <v>0.20253164556962025</v>
      </c>
      <c r="E652" s="80">
        <v>0.2</v>
      </c>
      <c r="F652" s="81"/>
    </row>
    <row r="653" spans="1:6">
      <c r="B653" s="80"/>
      <c r="C653" s="80"/>
      <c r="D653" s="80"/>
      <c r="E653" s="80"/>
      <c r="F653" s="81"/>
    </row>
    <row r="654" spans="1:6">
      <c r="A654" s="35" t="s">
        <v>334</v>
      </c>
    </row>
    <row r="655" spans="1:6">
      <c r="A655" s="35"/>
      <c r="B655" s="84" t="s">
        <v>247</v>
      </c>
      <c r="C655" s="36" t="s">
        <v>137</v>
      </c>
      <c r="D655" s="36" t="s">
        <v>138</v>
      </c>
      <c r="E655" s="36" t="s">
        <v>139</v>
      </c>
    </row>
    <row r="656" spans="1:6">
      <c r="A656" s="1" t="s">
        <v>7</v>
      </c>
      <c r="B656" s="80">
        <v>0.3125</v>
      </c>
      <c r="C656" s="80">
        <v>0.45714285714285713</v>
      </c>
      <c r="D656" s="80">
        <v>0.22077922077922077</v>
      </c>
      <c r="E656" s="80">
        <v>0.375</v>
      </c>
      <c r="F656" s="81"/>
    </row>
    <row r="657" spans="1:6">
      <c r="A657" s="1" t="s">
        <v>5</v>
      </c>
      <c r="B657" s="80">
        <v>0.2986111111111111</v>
      </c>
      <c r="C657" s="80">
        <v>0.42857142857142855</v>
      </c>
      <c r="D657" s="80">
        <v>0.19480519480519481</v>
      </c>
      <c r="E657" s="80">
        <v>0.40625</v>
      </c>
      <c r="F657" s="81"/>
    </row>
    <row r="658" spans="1:6">
      <c r="A658" s="1" t="s">
        <v>4</v>
      </c>
      <c r="B658" s="80">
        <v>0.19444444444444445</v>
      </c>
      <c r="C658" s="80">
        <v>0.25714285714285712</v>
      </c>
      <c r="D658" s="80">
        <v>0.16883116883116883</v>
      </c>
      <c r="E658" s="80">
        <v>0.1875</v>
      </c>
      <c r="F658" s="81"/>
    </row>
    <row r="659" spans="1:6">
      <c r="A659" s="1" t="s">
        <v>6</v>
      </c>
      <c r="B659" s="80">
        <v>0.1875</v>
      </c>
      <c r="C659" s="80">
        <v>0.31428571428571428</v>
      </c>
      <c r="D659" s="80">
        <v>0.15584415584415584</v>
      </c>
      <c r="E659" s="80">
        <v>0.125</v>
      </c>
      <c r="F659" s="81"/>
    </row>
    <row r="660" spans="1:6">
      <c r="B660" s="80"/>
      <c r="C660" s="80"/>
      <c r="D660" s="80"/>
      <c r="E660" s="80"/>
      <c r="F660" s="81"/>
    </row>
    <row r="661" spans="1:6">
      <c r="A661" s="35" t="s">
        <v>319</v>
      </c>
    </row>
    <row r="662" spans="1:6">
      <c r="A662" s="35"/>
      <c r="B662" s="84" t="s">
        <v>247</v>
      </c>
      <c r="C662" s="36" t="s">
        <v>137</v>
      </c>
      <c r="D662" s="36" t="s">
        <v>138</v>
      </c>
      <c r="E662" s="36" t="s">
        <v>139</v>
      </c>
    </row>
    <row r="663" spans="1:6">
      <c r="A663" s="1" t="s">
        <v>7</v>
      </c>
      <c r="B663" s="80">
        <v>0.3263888888888889</v>
      </c>
      <c r="C663" s="80">
        <v>0.4</v>
      </c>
      <c r="D663" s="80">
        <v>0.2857142857142857</v>
      </c>
      <c r="E663" s="80">
        <v>0.35483870967741937</v>
      </c>
      <c r="F663" s="81"/>
    </row>
    <row r="664" spans="1:6">
      <c r="A664" s="1" t="s">
        <v>5</v>
      </c>
      <c r="B664" s="80">
        <v>0.31944444444444442</v>
      </c>
      <c r="C664" s="80">
        <v>0.31428571428571428</v>
      </c>
      <c r="D664" s="80">
        <v>0.32467532467532467</v>
      </c>
      <c r="E664" s="80">
        <v>0.32258064516129031</v>
      </c>
      <c r="F664" s="81"/>
    </row>
    <row r="665" spans="1:6">
      <c r="A665" s="1" t="s">
        <v>4</v>
      </c>
      <c r="B665" s="80">
        <v>0.2986111111111111</v>
      </c>
      <c r="C665" s="80">
        <v>0.48571428571428571</v>
      </c>
      <c r="D665" s="80">
        <v>0.16883116883116883</v>
      </c>
      <c r="E665" s="80">
        <v>0.38709677419354838</v>
      </c>
      <c r="F665" s="81"/>
    </row>
    <row r="666" spans="1:6">
      <c r="A666" s="1" t="s">
        <v>6</v>
      </c>
      <c r="B666" s="80">
        <v>0.29166666666666669</v>
      </c>
      <c r="C666" s="80">
        <v>0.37142857142857144</v>
      </c>
      <c r="D666" s="80">
        <v>0.24675324675324675</v>
      </c>
      <c r="E666" s="80">
        <v>0.32258064516129031</v>
      </c>
      <c r="F666" s="81"/>
    </row>
    <row r="667" spans="1:6">
      <c r="B667" s="80"/>
      <c r="C667" s="80"/>
      <c r="D667" s="80"/>
      <c r="E667" s="80"/>
      <c r="F667" s="81"/>
    </row>
    <row r="668" spans="1:6">
      <c r="A668" s="35" t="s">
        <v>307</v>
      </c>
    </row>
    <row r="669" spans="1:6">
      <c r="A669" s="35"/>
      <c r="B669" s="84" t="s">
        <v>247</v>
      </c>
      <c r="C669" s="36" t="s">
        <v>137</v>
      </c>
      <c r="D669" s="36" t="s">
        <v>138</v>
      </c>
      <c r="E669" s="36" t="s">
        <v>139</v>
      </c>
    </row>
    <row r="670" spans="1:6">
      <c r="A670" s="1" t="s">
        <v>7</v>
      </c>
      <c r="B670" s="80">
        <v>0.3888888888888889</v>
      </c>
      <c r="C670" s="80">
        <v>0.48571428571428571</v>
      </c>
      <c r="D670" s="80">
        <v>0.30379746835443039</v>
      </c>
      <c r="E670" s="80">
        <v>0.5</v>
      </c>
      <c r="F670" s="81"/>
    </row>
    <row r="671" spans="1:6">
      <c r="A671" s="1" t="s">
        <v>5</v>
      </c>
      <c r="B671" s="80">
        <v>0.31944444444444442</v>
      </c>
      <c r="C671" s="80">
        <v>0.42857142857142855</v>
      </c>
      <c r="D671" s="80">
        <v>0.25316455696202533</v>
      </c>
      <c r="E671" s="80">
        <v>0.36666666666666664</v>
      </c>
      <c r="F671" s="81"/>
    </row>
    <row r="672" spans="1:6">
      <c r="A672" s="1" t="s">
        <v>6</v>
      </c>
      <c r="B672" s="80">
        <v>0.27777777777777779</v>
      </c>
      <c r="C672" s="80">
        <v>0.4</v>
      </c>
      <c r="D672" s="80">
        <v>0.22784810126582278</v>
      </c>
      <c r="E672" s="80">
        <v>0.26666666666666666</v>
      </c>
      <c r="F672" s="81"/>
    </row>
    <row r="673" spans="1:6">
      <c r="A673" s="1" t="s">
        <v>4</v>
      </c>
      <c r="B673" s="80">
        <v>0.20833333333333334</v>
      </c>
      <c r="C673" s="80">
        <v>0.2</v>
      </c>
      <c r="D673" s="80">
        <v>0.189873417721519</v>
      </c>
      <c r="E673" s="80">
        <v>0.26666666666666666</v>
      </c>
      <c r="F673" s="81"/>
    </row>
    <row r="674" spans="1:6">
      <c r="B674" s="80"/>
      <c r="C674" s="80"/>
      <c r="D674" s="80"/>
      <c r="E674" s="80"/>
      <c r="F674" s="81"/>
    </row>
    <row r="675" spans="1:6">
      <c r="A675" s="35" t="s">
        <v>290</v>
      </c>
    </row>
    <row r="676" spans="1:6">
      <c r="A676" s="35"/>
      <c r="B676" s="84" t="s">
        <v>247</v>
      </c>
      <c r="C676" s="36" t="s">
        <v>137</v>
      </c>
      <c r="D676" s="36" t="s">
        <v>138</v>
      </c>
      <c r="E676" s="36" t="s">
        <v>139</v>
      </c>
    </row>
    <row r="677" spans="1:6">
      <c r="A677" s="1" t="s">
        <v>7</v>
      </c>
      <c r="B677" s="80">
        <v>0.2986111111111111</v>
      </c>
      <c r="C677" s="80">
        <v>0.27777777777777779</v>
      </c>
      <c r="D677" s="80">
        <v>0.32432432432432434</v>
      </c>
      <c r="E677" s="80">
        <v>0.26470588235294118</v>
      </c>
      <c r="F677" s="81"/>
    </row>
    <row r="678" spans="1:6">
      <c r="A678" s="1" t="s">
        <v>5</v>
      </c>
      <c r="B678" s="80">
        <v>0.2986111111111111</v>
      </c>
      <c r="C678" s="80">
        <v>0.47222222222222221</v>
      </c>
      <c r="D678" s="80">
        <v>0.20270270270270271</v>
      </c>
      <c r="E678" s="80">
        <v>0.3235294117647059</v>
      </c>
      <c r="F678" s="81"/>
    </row>
    <row r="679" spans="1:6">
      <c r="A679" s="1" t="s">
        <v>4</v>
      </c>
      <c r="B679" s="80">
        <v>0.2986111111111111</v>
      </c>
      <c r="C679" s="80">
        <v>0.41666666666666669</v>
      </c>
      <c r="D679" s="80">
        <v>0.27027027027027029</v>
      </c>
      <c r="E679" s="80">
        <v>0.23529411764705882</v>
      </c>
      <c r="F679" s="81"/>
    </row>
    <row r="680" spans="1:6">
      <c r="A680" s="1" t="s">
        <v>6</v>
      </c>
      <c r="B680" s="80">
        <v>0.29166666666666669</v>
      </c>
      <c r="C680" s="80">
        <v>0.22222222222222221</v>
      </c>
      <c r="D680" s="80">
        <v>0.3108108108108108</v>
      </c>
      <c r="E680" s="80">
        <v>0.3235294117647059</v>
      </c>
      <c r="F680" s="81"/>
    </row>
    <row r="681" spans="1:6">
      <c r="B681" s="80"/>
      <c r="C681" s="80"/>
      <c r="D681" s="80"/>
      <c r="E681" s="80"/>
      <c r="F681" s="81"/>
    </row>
    <row r="682" spans="1:6">
      <c r="A682" s="35" t="s">
        <v>277</v>
      </c>
    </row>
    <row r="683" spans="1:6">
      <c r="A683" s="35"/>
      <c r="B683" s="84" t="s">
        <v>247</v>
      </c>
      <c r="C683" s="36" t="s">
        <v>137</v>
      </c>
      <c r="D683" s="36" t="s">
        <v>138</v>
      </c>
      <c r="E683" s="36" t="s">
        <v>139</v>
      </c>
    </row>
    <row r="684" spans="1:6">
      <c r="A684" s="1" t="s">
        <v>7</v>
      </c>
      <c r="B684" s="80">
        <v>0.21527777777777779</v>
      </c>
      <c r="C684" s="80">
        <v>0.28125</v>
      </c>
      <c r="D684" s="80">
        <v>0.21249999999999999</v>
      </c>
      <c r="E684" s="80">
        <v>0.15625</v>
      </c>
      <c r="F684" s="81"/>
    </row>
    <row r="685" spans="1:6">
      <c r="A685" s="1" t="s">
        <v>5</v>
      </c>
      <c r="B685" s="80">
        <v>0.21527777777777779</v>
      </c>
      <c r="C685" s="80">
        <v>0.28125</v>
      </c>
      <c r="D685" s="80">
        <v>0.1875</v>
      </c>
      <c r="E685" s="80">
        <v>0.21875</v>
      </c>
      <c r="F685" s="81"/>
    </row>
    <row r="686" spans="1:6">
      <c r="A686" s="1" t="s">
        <v>4</v>
      </c>
      <c r="B686" s="80">
        <v>0.13194444444444445</v>
      </c>
      <c r="C686" s="80">
        <v>3.125E-2</v>
      </c>
      <c r="D686" s="80">
        <v>0.1875</v>
      </c>
      <c r="E686" s="80">
        <v>9.375E-2</v>
      </c>
      <c r="F686" s="81"/>
    </row>
    <row r="687" spans="1:6">
      <c r="A687" s="1" t="s">
        <v>6</v>
      </c>
      <c r="B687" s="80" t="s">
        <v>291</v>
      </c>
      <c r="C687" s="80" t="s">
        <v>291</v>
      </c>
      <c r="D687" s="80" t="s">
        <v>291</v>
      </c>
      <c r="E687" s="80" t="s">
        <v>291</v>
      </c>
      <c r="F687" s="81"/>
    </row>
    <row r="688" spans="1:6">
      <c r="B688" s="80"/>
      <c r="C688" s="80"/>
      <c r="D688" s="80"/>
      <c r="E688" s="80"/>
      <c r="F688" s="81"/>
    </row>
    <row r="689" spans="1:6">
      <c r="A689" s="35" t="s">
        <v>249</v>
      </c>
    </row>
    <row r="690" spans="1:6">
      <c r="A690" s="35"/>
      <c r="B690" s="84" t="s">
        <v>247</v>
      </c>
      <c r="C690" s="36" t="s">
        <v>137</v>
      </c>
      <c r="D690" s="36" t="s">
        <v>138</v>
      </c>
      <c r="E690" s="36" t="s">
        <v>139</v>
      </c>
    </row>
    <row r="691" spans="1:6">
      <c r="A691" s="1" t="s">
        <v>7</v>
      </c>
      <c r="B691" s="80">
        <v>0.3263888888888889</v>
      </c>
      <c r="C691" s="80">
        <v>0.4</v>
      </c>
      <c r="D691" s="80">
        <v>0.32467532467532467</v>
      </c>
      <c r="E691" s="80">
        <v>0.25</v>
      </c>
      <c r="F691" s="81"/>
    </row>
    <row r="692" spans="1:6">
      <c r="A692" s="1" t="s">
        <v>6</v>
      </c>
      <c r="B692" s="80">
        <v>0.3125</v>
      </c>
      <c r="C692" s="80">
        <v>0.42857142857142855</v>
      </c>
      <c r="D692" s="80">
        <v>0.24675324675324675</v>
      </c>
      <c r="E692" s="80">
        <v>0.34375</v>
      </c>
      <c r="F692" s="81"/>
    </row>
    <row r="693" spans="1:6">
      <c r="A693" s="1" t="s">
        <v>5</v>
      </c>
      <c r="B693" s="80">
        <v>0.24305555555555555</v>
      </c>
      <c r="C693" s="80">
        <v>0.34285714285714286</v>
      </c>
      <c r="D693" s="80">
        <v>0.18181818181818182</v>
      </c>
      <c r="E693" s="80">
        <v>0.28125</v>
      </c>
      <c r="F693" s="81"/>
    </row>
    <row r="694" spans="1:6">
      <c r="A694" s="1" t="s">
        <v>4</v>
      </c>
      <c r="B694" s="80">
        <v>0.2361111111111111</v>
      </c>
      <c r="C694" s="80">
        <v>0.34285714285714286</v>
      </c>
      <c r="D694" s="80">
        <v>0.20779220779220781</v>
      </c>
      <c r="E694" s="80">
        <v>0.1875</v>
      </c>
      <c r="F694" s="81"/>
    </row>
    <row r="695" spans="1:6">
      <c r="B695" s="80"/>
      <c r="C695" s="80"/>
      <c r="D695" s="80"/>
      <c r="E695" s="80"/>
      <c r="F695" s="81"/>
    </row>
    <row r="696" spans="1:6">
      <c r="A696" s="35" t="s">
        <v>231</v>
      </c>
    </row>
    <row r="697" spans="1:6">
      <c r="A697" s="35"/>
      <c r="B697" s="84" t="s">
        <v>247</v>
      </c>
      <c r="C697" s="36" t="s">
        <v>137</v>
      </c>
      <c r="D697" s="36" t="s">
        <v>138</v>
      </c>
      <c r="E697" s="36" t="s">
        <v>139</v>
      </c>
    </row>
    <row r="698" spans="1:6">
      <c r="A698" s="1" t="s">
        <v>6</v>
      </c>
      <c r="B698" s="80">
        <v>0.36641221374045801</v>
      </c>
      <c r="C698" s="80">
        <v>0.46666666666666667</v>
      </c>
      <c r="D698" s="80">
        <v>0.34722222222222221</v>
      </c>
      <c r="E698" s="80">
        <v>0.31034482758620691</v>
      </c>
      <c r="F698" s="81"/>
    </row>
    <row r="699" spans="1:6">
      <c r="A699" s="1" t="s">
        <v>5</v>
      </c>
      <c r="B699" s="80">
        <v>0.29007633587786258</v>
      </c>
      <c r="C699" s="80">
        <v>0.36666666666666664</v>
      </c>
      <c r="D699" s="80">
        <v>0.27777777777777779</v>
      </c>
      <c r="E699" s="80">
        <v>0.2413793103448276</v>
      </c>
      <c r="F699" s="81"/>
    </row>
    <row r="700" spans="1:6">
      <c r="A700" s="1" t="s">
        <v>7</v>
      </c>
      <c r="B700" s="80">
        <v>0.28244274809160308</v>
      </c>
      <c r="C700" s="80">
        <v>0.43333333333333335</v>
      </c>
      <c r="D700" s="80">
        <v>0.20833333333333334</v>
      </c>
      <c r="E700" s="80">
        <v>0.31034482758620691</v>
      </c>
      <c r="F700" s="81"/>
    </row>
    <row r="701" spans="1:6">
      <c r="A701" s="1" t="s">
        <v>4</v>
      </c>
      <c r="B701" s="80">
        <v>0.25190839694656486</v>
      </c>
      <c r="C701" s="80">
        <v>0.43333333333333335</v>
      </c>
      <c r="D701" s="80">
        <v>0.20833333333333334</v>
      </c>
      <c r="E701" s="80">
        <v>0.17241379310344829</v>
      </c>
      <c r="F701" s="81"/>
    </row>
    <row r="702" spans="1:6">
      <c r="B702" s="80"/>
      <c r="C702" s="80"/>
      <c r="D702" s="80"/>
      <c r="E702" s="80"/>
      <c r="F702" s="81"/>
    </row>
    <row r="703" spans="1:6">
      <c r="A703" s="35" t="s">
        <v>207</v>
      </c>
    </row>
    <row r="704" spans="1:6">
      <c r="A704" s="35"/>
      <c r="B704" s="84" t="s">
        <v>247</v>
      </c>
      <c r="C704" s="36" t="s">
        <v>137</v>
      </c>
      <c r="D704" s="36" t="s">
        <v>138</v>
      </c>
      <c r="E704" s="36" t="s">
        <v>139</v>
      </c>
    </row>
    <row r="705" spans="1:7">
      <c r="A705" s="1" t="s">
        <v>6</v>
      </c>
      <c r="B705" s="85">
        <v>0.37323943661971831</v>
      </c>
      <c r="C705" s="80">
        <v>0.41176470588235292</v>
      </c>
      <c r="D705" s="80">
        <v>0.37662337662337664</v>
      </c>
      <c r="E705" s="80">
        <v>0.33333333333333331</v>
      </c>
      <c r="F705" s="81"/>
      <c r="G705" s="81"/>
    </row>
    <row r="706" spans="1:7">
      <c r="A706" s="1" t="s">
        <v>7</v>
      </c>
      <c r="B706" s="85">
        <v>0.26760563380281688</v>
      </c>
      <c r="C706" s="80">
        <v>0.3235294117647059</v>
      </c>
      <c r="D706" s="80">
        <v>0.24675324675324675</v>
      </c>
      <c r="E706" s="80">
        <v>0.23333333333333334</v>
      </c>
      <c r="F706" s="81"/>
      <c r="G706" s="81"/>
    </row>
    <row r="707" spans="1:7">
      <c r="A707" s="1" t="s">
        <v>5</v>
      </c>
      <c r="B707" s="85">
        <v>0.25352112676056338</v>
      </c>
      <c r="C707" s="80">
        <v>0.23529411764705882</v>
      </c>
      <c r="D707" s="80">
        <v>0.23376623376623376</v>
      </c>
      <c r="E707" s="80">
        <v>0.3</v>
      </c>
      <c r="F707" s="81"/>
      <c r="G707" s="81"/>
    </row>
    <row r="708" spans="1:7">
      <c r="A708" s="1" t="s">
        <v>4</v>
      </c>
      <c r="B708" s="85">
        <v>8.4507042253521125E-2</v>
      </c>
      <c r="C708" s="80">
        <v>0.20588235294117646</v>
      </c>
      <c r="D708" s="80">
        <v>6.4935064935064929E-2</v>
      </c>
      <c r="E708" s="80">
        <v>0</v>
      </c>
      <c r="F708" s="81"/>
      <c r="G708" s="81"/>
    </row>
    <row r="709" spans="1:7">
      <c r="B709" s="80"/>
      <c r="C709" s="80"/>
      <c r="D709" s="80"/>
      <c r="E709" s="81"/>
      <c r="F709" s="81"/>
    </row>
    <row r="710" spans="1:7">
      <c r="A710" s="35" t="s">
        <v>176</v>
      </c>
    </row>
    <row r="711" spans="1:7">
      <c r="A711" s="35"/>
      <c r="B711" s="36" t="s">
        <v>137</v>
      </c>
      <c r="C711" s="36" t="s">
        <v>138</v>
      </c>
      <c r="D711" s="36" t="s">
        <v>139</v>
      </c>
    </row>
    <row r="712" spans="1:7">
      <c r="A712" s="1" t="s">
        <v>6</v>
      </c>
      <c r="B712" s="80">
        <v>0.35135135135135137</v>
      </c>
      <c r="C712" s="80">
        <v>0.34831460674157305</v>
      </c>
      <c r="D712" s="80">
        <v>0.22222222222222221</v>
      </c>
      <c r="E712" s="81"/>
      <c r="F712" s="81"/>
    </row>
    <row r="713" spans="1:7">
      <c r="A713" s="1" t="s">
        <v>7</v>
      </c>
      <c r="B713" s="80">
        <v>0.32432432432432434</v>
      </c>
      <c r="C713" s="80">
        <v>0.29213483146067415</v>
      </c>
      <c r="D713" s="80">
        <v>0.33333333333333331</v>
      </c>
      <c r="E713" s="81"/>
      <c r="F713" s="81"/>
    </row>
    <row r="714" spans="1:7">
      <c r="A714" s="1" t="s">
        <v>5</v>
      </c>
      <c r="B714" s="80">
        <v>0.3783783783783784</v>
      </c>
      <c r="C714" s="80">
        <v>0.2247191011235955</v>
      </c>
      <c r="D714" s="80">
        <v>0.30555555555555558</v>
      </c>
      <c r="E714" s="81"/>
      <c r="F714" s="81"/>
    </row>
    <row r="715" spans="1:7">
      <c r="A715" s="1" t="s">
        <v>4</v>
      </c>
      <c r="B715" s="80">
        <v>0.32432432432432434</v>
      </c>
      <c r="C715" s="80">
        <v>0.1348314606741573</v>
      </c>
      <c r="D715" s="80">
        <v>0.1111111111111111</v>
      </c>
      <c r="E715" s="81"/>
      <c r="F715" s="81"/>
    </row>
    <row r="716" spans="1:7">
      <c r="B716" s="80"/>
      <c r="C716" s="80"/>
      <c r="D716" s="80"/>
      <c r="E716" s="81"/>
      <c r="F716" s="81"/>
    </row>
    <row r="717" spans="1:7">
      <c r="A717" s="35" t="s">
        <v>145</v>
      </c>
    </row>
    <row r="718" spans="1:7">
      <c r="A718" s="35"/>
      <c r="B718" s="36" t="s">
        <v>137</v>
      </c>
      <c r="C718" s="36" t="s">
        <v>138</v>
      </c>
      <c r="D718" s="36" t="s">
        <v>139</v>
      </c>
    </row>
    <row r="719" spans="1:7">
      <c r="A719" s="1" t="s">
        <v>6</v>
      </c>
      <c r="B719" s="80">
        <v>0.57499999999999996</v>
      </c>
      <c r="C719" s="80">
        <v>0.37209302325581395</v>
      </c>
      <c r="D719" s="80">
        <v>0.27777777777777779</v>
      </c>
      <c r="E719" s="81"/>
      <c r="F719" s="81"/>
    </row>
    <row r="720" spans="1:7">
      <c r="A720" s="1" t="s">
        <v>7</v>
      </c>
      <c r="B720" s="80">
        <v>0.375</v>
      </c>
      <c r="C720" s="80">
        <v>0.23255813953488372</v>
      </c>
      <c r="D720" s="80">
        <v>0.27777777777777779</v>
      </c>
      <c r="E720" s="81"/>
      <c r="F720" s="81"/>
    </row>
    <row r="721" spans="1:6">
      <c r="A721" s="1" t="s">
        <v>5</v>
      </c>
      <c r="B721" s="80">
        <v>0.42499999999999999</v>
      </c>
      <c r="C721" s="80">
        <v>0.30232558139534882</v>
      </c>
      <c r="D721" s="80">
        <v>0.30555555555555558</v>
      </c>
      <c r="E721" s="81"/>
      <c r="F721" s="81"/>
    </row>
    <row r="722" spans="1:6">
      <c r="A722" s="1" t="s">
        <v>4</v>
      </c>
      <c r="B722" s="80">
        <v>0.15</v>
      </c>
      <c r="C722" s="80">
        <v>0.15116279069767441</v>
      </c>
      <c r="D722" s="80">
        <v>5.5555555555555552E-2</v>
      </c>
      <c r="E722" s="81"/>
      <c r="F722" s="81"/>
    </row>
    <row r="723" spans="1:6">
      <c r="B723" s="80"/>
      <c r="C723" s="80"/>
      <c r="D723" s="80"/>
      <c r="E723" s="81"/>
      <c r="F723" s="81"/>
    </row>
    <row r="724" spans="1:6">
      <c r="A724" s="35" t="s">
        <v>103</v>
      </c>
      <c r="B724" s="80"/>
      <c r="C724" s="80"/>
      <c r="D724" s="80"/>
      <c r="E724" s="81"/>
      <c r="F724" s="81"/>
    </row>
    <row r="725" spans="1:6">
      <c r="B725" s="59" t="s">
        <v>137</v>
      </c>
      <c r="C725" s="59" t="s">
        <v>138</v>
      </c>
      <c r="D725" s="59" t="s">
        <v>139</v>
      </c>
      <c r="E725" s="81"/>
      <c r="F725" s="81"/>
    </row>
    <row r="726" spans="1:6">
      <c r="A726" s="1" t="s">
        <v>6</v>
      </c>
      <c r="B726" s="80">
        <v>0.6216216216216216</v>
      </c>
      <c r="C726" s="80">
        <v>0.2808988764044944</v>
      </c>
      <c r="D726" s="80">
        <v>0.3888888888888889</v>
      </c>
      <c r="E726" s="81"/>
      <c r="F726" s="81"/>
    </row>
    <row r="727" spans="1:6">
      <c r="A727" s="1" t="s">
        <v>7</v>
      </c>
      <c r="B727" s="80">
        <v>0.43243243243243246</v>
      </c>
      <c r="C727" s="80">
        <v>0.1797752808988764</v>
      </c>
      <c r="D727" s="80">
        <v>0.22222222222222221</v>
      </c>
      <c r="E727" s="81"/>
      <c r="F727" s="81"/>
    </row>
    <row r="728" spans="1:6">
      <c r="A728" s="1" t="s">
        <v>5</v>
      </c>
      <c r="B728" s="80">
        <v>0.43243243243243246</v>
      </c>
      <c r="C728" s="80">
        <v>0.2247191011235955</v>
      </c>
      <c r="D728" s="80">
        <v>0.1388888888888889</v>
      </c>
      <c r="E728" s="81"/>
      <c r="F728" s="81"/>
    </row>
    <row r="729" spans="1:6">
      <c r="A729" s="1" t="s">
        <v>4</v>
      </c>
      <c r="B729" s="80">
        <v>0.13513513513513514</v>
      </c>
      <c r="C729" s="80">
        <v>5.6179775280898875E-2</v>
      </c>
      <c r="D729" s="80">
        <v>0.19444444444444445</v>
      </c>
      <c r="E729" s="81"/>
      <c r="F729" s="81"/>
    </row>
    <row r="732" spans="1:6" ht="15">
      <c r="A732" s="67" t="s">
        <v>426</v>
      </c>
      <c r="C732" s="132"/>
      <c r="D732" s="132"/>
    </row>
    <row r="733" spans="1:6" s="92" customFormat="1">
      <c r="A733" s="107" t="str">
        <f>STATS!A131</f>
        <v>Rio Secco</v>
      </c>
      <c r="C733" s="92" t="s">
        <v>221</v>
      </c>
      <c r="D733" s="92" t="s">
        <v>299</v>
      </c>
    </row>
    <row r="734" spans="1:6" s="92" customFormat="1">
      <c r="A734" s="107" t="str">
        <f>STATS!A135</f>
        <v>Reflection Bay</v>
      </c>
      <c r="C734" s="92" t="s">
        <v>300</v>
      </c>
      <c r="D734" s="92" t="s">
        <v>301</v>
      </c>
    </row>
    <row r="735" spans="1:6" s="92" customFormat="1">
      <c r="A735" s="107" t="str">
        <f>STATS!A139</f>
        <v>Paiute Golf Resort - Wolf Course</v>
      </c>
      <c r="C735" s="92" t="s">
        <v>222</v>
      </c>
      <c r="D735" s="92" t="s">
        <v>332</v>
      </c>
    </row>
    <row r="736" spans="1:6" s="92" customFormat="1">
      <c r="A736" s="107" t="str">
        <f>STATS!A143</f>
        <v>Paiute Golf Resort - Snow Mountain</v>
      </c>
      <c r="C736" s="92" t="s">
        <v>222</v>
      </c>
      <c r="D736" s="92" t="s">
        <v>332</v>
      </c>
    </row>
    <row r="737" spans="1:16" s="92" customFormat="1">
      <c r="A737" s="107" t="str">
        <f>STATS!A147</f>
        <v>Wolf Creek</v>
      </c>
      <c r="C737" s="92" t="s">
        <v>300</v>
      </c>
      <c r="D737" s="92" t="s">
        <v>301</v>
      </c>
    </row>
    <row r="738" spans="1:16" s="92" customFormat="1">
      <c r="A738" s="107" t="str">
        <f>STATS!A151</f>
        <v>Coyote Springs (AM)</v>
      </c>
      <c r="C738" s="92" t="s">
        <v>221</v>
      </c>
      <c r="D738" s="92" t="s">
        <v>299</v>
      </c>
    </row>
    <row r="739" spans="1:16" s="92" customFormat="1">
      <c r="A739" s="107" t="str">
        <f>STATS!A155</f>
        <v>Coyote Springs (PM)</v>
      </c>
      <c r="C739" s="92" t="s">
        <v>221</v>
      </c>
      <c r="D739" s="92" t="s">
        <v>299</v>
      </c>
    </row>
    <row r="742" spans="1:16">
      <c r="A742" s="34" t="s">
        <v>198</v>
      </c>
    </row>
    <row r="743" spans="1:16">
      <c r="B743" s="97">
        <v>2016</v>
      </c>
      <c r="C743" s="122">
        <v>2015</v>
      </c>
      <c r="D743" s="112">
        <v>2014</v>
      </c>
      <c r="E743" s="110">
        <v>2013</v>
      </c>
      <c r="F743" s="97">
        <v>2012</v>
      </c>
      <c r="G743" s="36">
        <v>2011</v>
      </c>
      <c r="H743" s="36">
        <v>2010</v>
      </c>
      <c r="I743" s="36">
        <v>2009</v>
      </c>
      <c r="J743" s="36">
        <v>2008</v>
      </c>
      <c r="K743" s="36">
        <v>2007</v>
      </c>
      <c r="L743" s="36">
        <v>2006</v>
      </c>
      <c r="M743" s="36">
        <v>2005</v>
      </c>
      <c r="N743" s="36">
        <v>2004</v>
      </c>
      <c r="O743" s="36">
        <v>2002</v>
      </c>
      <c r="P743" s="36">
        <v>2001</v>
      </c>
    </row>
    <row r="744" spans="1:16">
      <c r="A744" s="1" t="s">
        <v>6</v>
      </c>
      <c r="B744" s="98">
        <v>5</v>
      </c>
      <c r="C744" s="111">
        <v>5</v>
      </c>
      <c r="D744" s="98">
        <v>9</v>
      </c>
      <c r="E744" s="98">
        <v>6</v>
      </c>
      <c r="F744" s="98">
        <v>7</v>
      </c>
      <c r="G744" s="54">
        <v>3</v>
      </c>
      <c r="H744" s="54">
        <v>3</v>
      </c>
      <c r="I744" s="41">
        <v>7</v>
      </c>
      <c r="J744" s="54">
        <v>3</v>
      </c>
      <c r="K744" s="54">
        <v>0</v>
      </c>
      <c r="L744" s="41">
        <v>5</v>
      </c>
      <c r="M744" s="5">
        <v>4</v>
      </c>
      <c r="N744" s="5">
        <v>3</v>
      </c>
      <c r="O744" s="5">
        <v>4</v>
      </c>
      <c r="P744" s="41">
        <v>8</v>
      </c>
    </row>
    <row r="745" spans="1:16">
      <c r="A745" s="1" t="s">
        <v>7</v>
      </c>
      <c r="B745" s="98">
        <v>5</v>
      </c>
      <c r="C745" s="99">
        <v>2</v>
      </c>
      <c r="D745" s="99">
        <v>3</v>
      </c>
      <c r="E745" s="99">
        <v>4</v>
      </c>
      <c r="F745" s="99">
        <v>5</v>
      </c>
      <c r="G745" s="54">
        <v>4</v>
      </c>
      <c r="H745" s="54">
        <v>3</v>
      </c>
      <c r="I745" s="54">
        <v>3</v>
      </c>
      <c r="J745" s="41">
        <v>4</v>
      </c>
      <c r="K745" s="54">
        <v>1</v>
      </c>
      <c r="L745" s="41">
        <v>5</v>
      </c>
      <c r="M745" s="41">
        <v>7</v>
      </c>
      <c r="N745" s="5">
        <v>2</v>
      </c>
      <c r="O745" s="5">
        <v>2</v>
      </c>
      <c r="P745" s="5">
        <v>5</v>
      </c>
    </row>
    <row r="746" spans="1:16">
      <c r="A746" s="1" t="s">
        <v>4</v>
      </c>
      <c r="B746" s="99">
        <v>3</v>
      </c>
      <c r="C746" s="99">
        <v>5</v>
      </c>
      <c r="D746" s="99">
        <v>5</v>
      </c>
      <c r="E746" s="99">
        <v>4</v>
      </c>
      <c r="F746" s="99">
        <v>4</v>
      </c>
      <c r="G746" s="54">
        <v>5</v>
      </c>
      <c r="H746" s="41">
        <v>4</v>
      </c>
      <c r="I746" s="54">
        <v>3</v>
      </c>
      <c r="J746" s="54">
        <v>2</v>
      </c>
      <c r="K746" s="41">
        <v>6</v>
      </c>
      <c r="L746" s="54">
        <v>4</v>
      </c>
      <c r="M746" s="54">
        <v>3</v>
      </c>
      <c r="N746" s="41">
        <v>7</v>
      </c>
      <c r="O746" s="5">
        <v>3</v>
      </c>
      <c r="P746" s="5">
        <v>5</v>
      </c>
    </row>
    <row r="747" spans="1:16">
      <c r="A747" s="1" t="s">
        <v>5</v>
      </c>
      <c r="B747" s="111">
        <v>1</v>
      </c>
      <c r="C747" s="98">
        <v>7</v>
      </c>
      <c r="D747" s="99">
        <v>5</v>
      </c>
      <c r="E747" s="99">
        <v>3</v>
      </c>
      <c r="F747" s="99">
        <v>3</v>
      </c>
      <c r="G747" s="41">
        <v>6</v>
      </c>
      <c r="H747" s="54">
        <v>3</v>
      </c>
      <c r="I747" s="54">
        <v>2</v>
      </c>
      <c r="J747" s="54">
        <v>3</v>
      </c>
      <c r="K747" s="54">
        <v>1</v>
      </c>
      <c r="L747" s="41">
        <v>5</v>
      </c>
      <c r="M747" s="5">
        <v>3</v>
      </c>
      <c r="N747" s="5">
        <v>3</v>
      </c>
      <c r="O747" s="41">
        <v>5</v>
      </c>
      <c r="P747" s="5">
        <v>0</v>
      </c>
    </row>
    <row r="748" spans="1:16">
      <c r="D748" s="5"/>
    </row>
    <row r="749" spans="1:16">
      <c r="A749" s="6"/>
    </row>
    <row r="750" spans="1:16" s="92" customFormat="1" ht="15">
      <c r="A750" s="93" t="s">
        <v>427</v>
      </c>
      <c r="G750" s="94"/>
    </row>
    <row r="751" spans="1:16">
      <c r="A751" s="121"/>
      <c r="B751" s="117" t="s">
        <v>6</v>
      </c>
      <c r="C751" s="117" t="s">
        <v>7</v>
      </c>
      <c r="D751" s="117" t="s">
        <v>5</v>
      </c>
      <c r="E751" s="117" t="s">
        <v>4</v>
      </c>
    </row>
    <row r="752" spans="1:16">
      <c r="A752" s="92" t="s">
        <v>6</v>
      </c>
      <c r="B752" s="111" t="s">
        <v>140</v>
      </c>
      <c r="C752" s="101">
        <f>AVERAGE(STATS!H158,STATS!H154,STATS!H134)</f>
        <v>92</v>
      </c>
      <c r="D752" s="109">
        <f>AVERAGE(STATS!H142,STATS!H146)</f>
        <v>93</v>
      </c>
      <c r="E752" s="109">
        <f>AVERAGE(STATS!H150,STATS!H138)</f>
        <v>96.5</v>
      </c>
      <c r="F752" s="39"/>
      <c r="G752" s="18"/>
    </row>
    <row r="753" spans="1:7">
      <c r="A753" s="92" t="s">
        <v>7</v>
      </c>
      <c r="B753" s="109">
        <f>AVERAGE(STATS!I134,STATS!I154,STATS!I158)</f>
        <v>94.333333333333329</v>
      </c>
      <c r="C753" s="111" t="s">
        <v>140</v>
      </c>
      <c r="D753" s="101">
        <f>AVERAGE(STATS!I138,STATS!I150)</f>
        <v>104.5</v>
      </c>
      <c r="E753" s="101">
        <f>AVERAGE(STATS!I142,STATS!I146)</f>
        <v>89</v>
      </c>
      <c r="F753" s="39"/>
      <c r="G753" s="90"/>
    </row>
    <row r="754" spans="1:7">
      <c r="A754" s="92" t="s">
        <v>5</v>
      </c>
      <c r="B754" s="101">
        <f>AVERAGE(STATS!G142,STATS!G146)</f>
        <v>92.5</v>
      </c>
      <c r="C754" s="109">
        <f>AVERAGE(STATS!G138,STATS!G150)</f>
        <v>96.5</v>
      </c>
      <c r="D754" s="111" t="s">
        <v>140</v>
      </c>
      <c r="E754" s="109">
        <f>AVERAGE(STATS!G134,STATS!G154,STATS!G158)</f>
        <v>92.666666666666671</v>
      </c>
      <c r="F754" s="39"/>
      <c r="G754" s="18"/>
    </row>
    <row r="755" spans="1:7">
      <c r="A755" s="92" t="s">
        <v>4</v>
      </c>
      <c r="B755" s="109">
        <f>AVERAGE(STATS!F150,STATS!F138)</f>
        <v>99.5</v>
      </c>
      <c r="C755" s="101">
        <f>AVERAGE(STATS!F142,STATS!F146)</f>
        <v>99</v>
      </c>
      <c r="D755" s="109">
        <f>AVERAGE(STATS!F134,STATS!F154,STATS!F158)</f>
        <v>102.66666666666667</v>
      </c>
      <c r="E755" s="111" t="s">
        <v>140</v>
      </c>
      <c r="F755" s="39"/>
      <c r="G755" s="18"/>
    </row>
    <row r="756" spans="1:7">
      <c r="B756" s="113"/>
      <c r="C756" s="113"/>
      <c r="D756" s="113"/>
      <c r="E756" s="113"/>
      <c r="F756" s="5"/>
    </row>
    <row r="758" spans="1:7" s="92" customFormat="1" ht="15">
      <c r="A758" s="93" t="s">
        <v>409</v>
      </c>
      <c r="G758" s="94"/>
    </row>
    <row r="759" spans="1:7">
      <c r="A759" s="121"/>
      <c r="B759" s="122" t="s">
        <v>6</v>
      </c>
      <c r="C759" s="122" t="s">
        <v>7</v>
      </c>
      <c r="D759" s="122" t="s">
        <v>5</v>
      </c>
      <c r="E759" s="122" t="s">
        <v>4</v>
      </c>
    </row>
    <row r="760" spans="1:7">
      <c r="A760" s="92" t="s">
        <v>6</v>
      </c>
      <c r="B760" s="111" t="s">
        <v>140</v>
      </c>
      <c r="C760" s="109">
        <v>100.5</v>
      </c>
      <c r="D760" s="101">
        <v>88.666666666666671</v>
      </c>
      <c r="E760" s="109">
        <v>92.333333333333329</v>
      </c>
      <c r="F760" s="39"/>
      <c r="G760" s="18"/>
    </row>
    <row r="761" spans="1:7">
      <c r="A761" s="92" t="s">
        <v>7</v>
      </c>
      <c r="B761" s="109">
        <v>92</v>
      </c>
      <c r="C761" s="111" t="s">
        <v>140</v>
      </c>
      <c r="D761" s="101">
        <v>86.666666666666671</v>
      </c>
      <c r="E761" s="109">
        <v>88.666666666666671</v>
      </c>
      <c r="F761" s="39"/>
      <c r="G761" s="90"/>
    </row>
    <row r="762" spans="1:7">
      <c r="A762" s="92" t="s">
        <v>5</v>
      </c>
      <c r="B762" s="109">
        <v>94.333333333333329</v>
      </c>
      <c r="C762" s="109">
        <v>97.666666666666671</v>
      </c>
      <c r="D762" s="111" t="s">
        <v>140</v>
      </c>
      <c r="E762" s="101">
        <v>94</v>
      </c>
      <c r="F762" s="39"/>
      <c r="G762" s="18"/>
    </row>
    <row r="763" spans="1:7">
      <c r="A763" s="92" t="s">
        <v>4</v>
      </c>
      <c r="B763" s="101">
        <v>100</v>
      </c>
      <c r="C763" s="109">
        <v>101.66666666666667</v>
      </c>
      <c r="D763" s="109">
        <v>100.5</v>
      </c>
      <c r="E763" s="111" t="s">
        <v>140</v>
      </c>
      <c r="F763" s="39"/>
      <c r="G763" s="18"/>
    </row>
    <row r="764" spans="1:7">
      <c r="B764" s="87"/>
      <c r="C764" s="87"/>
      <c r="D764" s="87"/>
      <c r="E764" s="87"/>
      <c r="F764" s="5"/>
    </row>
    <row r="766" spans="1:7" s="92" customFormat="1" ht="15">
      <c r="A766" s="93" t="s">
        <v>395</v>
      </c>
      <c r="G766" s="94"/>
    </row>
    <row r="767" spans="1:7">
      <c r="A767" s="35"/>
      <c r="B767" s="112" t="s">
        <v>6</v>
      </c>
      <c r="C767" s="112" t="s">
        <v>7</v>
      </c>
      <c r="D767" s="112" t="s">
        <v>5</v>
      </c>
      <c r="E767" s="112" t="s">
        <v>4</v>
      </c>
    </row>
    <row r="768" spans="1:7">
      <c r="A768" s="1" t="s">
        <v>6</v>
      </c>
      <c r="B768" s="111" t="s">
        <v>140</v>
      </c>
      <c r="C768" s="109">
        <v>91.75</v>
      </c>
      <c r="D768" s="101">
        <v>88</v>
      </c>
      <c r="E768" s="109">
        <v>91</v>
      </c>
      <c r="F768" s="39"/>
      <c r="G768" s="18"/>
    </row>
    <row r="769" spans="1:7">
      <c r="A769" s="1" t="s">
        <v>7</v>
      </c>
      <c r="B769" s="101">
        <v>86.5</v>
      </c>
      <c r="C769" s="111" t="s">
        <v>140</v>
      </c>
      <c r="D769" s="109">
        <v>93</v>
      </c>
      <c r="E769" s="109">
        <v>88.5</v>
      </c>
      <c r="F769" s="39"/>
      <c r="G769" s="90"/>
    </row>
    <row r="770" spans="1:7">
      <c r="A770" s="1" t="s">
        <v>5</v>
      </c>
      <c r="B770" s="109">
        <v>94.5</v>
      </c>
      <c r="C770" s="101">
        <v>86.5</v>
      </c>
      <c r="D770" s="111" t="s">
        <v>140</v>
      </c>
      <c r="E770" s="109">
        <v>93.5</v>
      </c>
      <c r="F770" s="39"/>
      <c r="G770" s="18"/>
    </row>
    <row r="771" spans="1:7">
      <c r="A771" s="1" t="s">
        <v>4</v>
      </c>
      <c r="B771" s="109">
        <v>99</v>
      </c>
      <c r="C771" s="101">
        <v>94.5</v>
      </c>
      <c r="D771" s="109">
        <v>96.75</v>
      </c>
      <c r="E771" s="111" t="s">
        <v>140</v>
      </c>
      <c r="F771" s="39"/>
      <c r="G771" s="18"/>
    </row>
    <row r="772" spans="1:7">
      <c r="B772" s="87"/>
      <c r="C772" s="87"/>
      <c r="D772" s="87"/>
      <c r="E772" s="87"/>
      <c r="F772" s="5"/>
    </row>
    <row r="774" spans="1:7" s="92" customFormat="1" ht="15">
      <c r="A774" s="93" t="s">
        <v>379</v>
      </c>
      <c r="G774" s="94"/>
    </row>
    <row r="775" spans="1:7">
      <c r="A775" s="35"/>
      <c r="B775" s="110" t="s">
        <v>6</v>
      </c>
      <c r="C775" s="110" t="s">
        <v>7</v>
      </c>
      <c r="D775" s="110" t="s">
        <v>5</v>
      </c>
      <c r="E775" s="110" t="s">
        <v>4</v>
      </c>
    </row>
    <row r="776" spans="1:7">
      <c r="A776" s="1" t="s">
        <v>6</v>
      </c>
      <c r="B776" s="100" t="s">
        <v>140</v>
      </c>
      <c r="C776" s="109">
        <v>94.5</v>
      </c>
      <c r="D776" s="102">
        <v>91.75</v>
      </c>
      <c r="E776" s="101">
        <v>90.5</v>
      </c>
      <c r="F776" s="39"/>
      <c r="G776" s="18"/>
    </row>
    <row r="777" spans="1:7">
      <c r="A777" s="1" t="s">
        <v>7</v>
      </c>
      <c r="B777" s="102">
        <v>89</v>
      </c>
      <c r="C777" s="100" t="s">
        <v>140</v>
      </c>
      <c r="D777" s="102">
        <v>89.5</v>
      </c>
      <c r="E777" s="101">
        <v>87</v>
      </c>
      <c r="F777" s="39"/>
      <c r="G777" s="90"/>
    </row>
    <row r="778" spans="1:7">
      <c r="A778" s="1" t="s">
        <v>5</v>
      </c>
      <c r="B778" s="101">
        <v>94</v>
      </c>
      <c r="C778" s="102">
        <v>95</v>
      </c>
      <c r="D778" s="100" t="s">
        <v>140</v>
      </c>
      <c r="E778" s="101">
        <v>94</v>
      </c>
      <c r="F778" s="39"/>
      <c r="G778" s="18"/>
    </row>
    <row r="779" spans="1:7">
      <c r="A779" s="1" t="s">
        <v>4</v>
      </c>
      <c r="B779" s="101">
        <v>96.5</v>
      </c>
      <c r="C779" s="102">
        <v>98.5</v>
      </c>
      <c r="D779" s="102">
        <v>102</v>
      </c>
      <c r="E779" s="100" t="s">
        <v>140</v>
      </c>
      <c r="F779" s="39"/>
      <c r="G779" s="18"/>
    </row>
    <row r="780" spans="1:7">
      <c r="F780" s="5"/>
    </row>
    <row r="782" spans="1:7" s="92" customFormat="1" ht="15">
      <c r="A782" s="93" t="s">
        <v>360</v>
      </c>
      <c r="G782" s="94"/>
    </row>
    <row r="783" spans="1:7">
      <c r="A783" s="35"/>
      <c r="B783" s="97" t="s">
        <v>6</v>
      </c>
      <c r="C783" s="97" t="s">
        <v>7</v>
      </c>
      <c r="D783" s="97" t="s">
        <v>5</v>
      </c>
      <c r="E783" s="97" t="s">
        <v>4</v>
      </c>
    </row>
    <row r="784" spans="1:7">
      <c r="A784" s="1" t="s">
        <v>6</v>
      </c>
      <c r="B784" s="100" t="s">
        <v>140</v>
      </c>
      <c r="C784" s="101">
        <v>85.5</v>
      </c>
      <c r="D784" s="102">
        <v>90</v>
      </c>
      <c r="E784" s="102">
        <v>87</v>
      </c>
      <c r="F784" s="39"/>
      <c r="G784" s="18"/>
    </row>
    <row r="785" spans="1:7">
      <c r="A785" s="1" t="s">
        <v>7</v>
      </c>
      <c r="B785" s="102">
        <v>89.5</v>
      </c>
      <c r="C785" s="100" t="s">
        <v>140</v>
      </c>
      <c r="D785" s="102">
        <v>92.333333333333329</v>
      </c>
      <c r="E785" s="101">
        <v>87.666666666666671</v>
      </c>
      <c r="F785" s="39"/>
      <c r="G785" s="90"/>
    </row>
    <row r="786" spans="1:7">
      <c r="A786" s="1" t="s">
        <v>5</v>
      </c>
      <c r="B786" s="101">
        <v>87.333333333333329</v>
      </c>
      <c r="C786" s="102">
        <v>88.666666666666671</v>
      </c>
      <c r="D786" s="100" t="s">
        <v>140</v>
      </c>
      <c r="E786" s="102">
        <v>91</v>
      </c>
      <c r="F786" s="39"/>
      <c r="G786" s="18"/>
    </row>
    <row r="787" spans="1:7">
      <c r="A787" s="1" t="s">
        <v>4</v>
      </c>
      <c r="B787" s="101">
        <v>86</v>
      </c>
      <c r="C787" s="102">
        <v>94.333333333333329</v>
      </c>
      <c r="D787" s="102">
        <v>96.5</v>
      </c>
      <c r="E787" s="100" t="s">
        <v>140</v>
      </c>
      <c r="F787" s="39"/>
      <c r="G787" s="18"/>
    </row>
    <row r="788" spans="1:7">
      <c r="F788" s="5"/>
    </row>
    <row r="790" spans="1:7" s="92" customFormat="1" ht="15">
      <c r="A790" s="93" t="s">
        <v>350</v>
      </c>
      <c r="G790" s="94"/>
    </row>
    <row r="791" spans="1:7">
      <c r="A791" s="35"/>
      <c r="B791" s="36" t="s">
        <v>6</v>
      </c>
      <c r="C791" s="36" t="s">
        <v>7</v>
      </c>
      <c r="D791" s="36" t="s">
        <v>5</v>
      </c>
      <c r="E791" s="36" t="s">
        <v>4</v>
      </c>
    </row>
    <row r="792" spans="1:7">
      <c r="A792" s="1" t="s">
        <v>6</v>
      </c>
      <c r="B792" s="5" t="s">
        <v>140</v>
      </c>
      <c r="C792" s="43">
        <v>91.5</v>
      </c>
      <c r="D792" s="43">
        <v>90</v>
      </c>
      <c r="E792" s="21">
        <v>86</v>
      </c>
      <c r="F792" s="39"/>
      <c r="G792" s="18"/>
    </row>
    <row r="793" spans="1:7">
      <c r="A793" s="1" t="s">
        <v>7</v>
      </c>
      <c r="B793" s="43">
        <v>89.75</v>
      </c>
      <c r="C793" s="5" t="s">
        <v>140</v>
      </c>
      <c r="D793" s="21">
        <v>86</v>
      </c>
      <c r="E793" s="43">
        <v>87.5</v>
      </c>
      <c r="F793" s="39"/>
      <c r="G793" s="90"/>
    </row>
    <row r="794" spans="1:7">
      <c r="A794" s="1" t="s">
        <v>5</v>
      </c>
      <c r="B794" s="21">
        <v>88</v>
      </c>
      <c r="C794" s="43">
        <v>97</v>
      </c>
      <c r="D794" s="5" t="s">
        <v>140</v>
      </c>
      <c r="E794" s="43">
        <v>89.25</v>
      </c>
      <c r="F794" s="39"/>
      <c r="G794" s="18"/>
    </row>
    <row r="795" spans="1:7">
      <c r="A795" s="1" t="s">
        <v>4</v>
      </c>
      <c r="B795" s="43">
        <v>96.5</v>
      </c>
      <c r="C795" s="43">
        <v>97.5</v>
      </c>
      <c r="D795" s="21">
        <v>94.75</v>
      </c>
      <c r="E795" s="5" t="s">
        <v>140</v>
      </c>
      <c r="F795" s="39"/>
      <c r="G795" s="18"/>
    </row>
    <row r="796" spans="1:7">
      <c r="F796" s="5"/>
    </row>
    <row r="798" spans="1:7" ht="15">
      <c r="A798" s="65" t="s">
        <v>336</v>
      </c>
      <c r="G798" s="86"/>
    </row>
    <row r="799" spans="1:7">
      <c r="A799" s="35"/>
      <c r="B799" s="36" t="s">
        <v>6</v>
      </c>
      <c r="C799" s="36" t="s">
        <v>7</v>
      </c>
      <c r="D799" s="36" t="s">
        <v>5</v>
      </c>
      <c r="E799" s="36" t="s">
        <v>4</v>
      </c>
    </row>
    <row r="800" spans="1:7">
      <c r="A800" s="1" t="s">
        <v>6</v>
      </c>
      <c r="B800" s="5" t="s">
        <v>140</v>
      </c>
      <c r="C800" s="43">
        <v>91</v>
      </c>
      <c r="D800" s="43">
        <v>90.5</v>
      </c>
      <c r="E800" s="21">
        <v>88</v>
      </c>
      <c r="F800" s="39"/>
      <c r="G800" s="18"/>
    </row>
    <row r="801" spans="1:7">
      <c r="A801" s="1" t="s">
        <v>7</v>
      </c>
      <c r="B801" s="21">
        <v>88</v>
      </c>
      <c r="C801" s="5" t="s">
        <v>140</v>
      </c>
      <c r="D801" s="43">
        <v>88</v>
      </c>
      <c r="E801" s="21">
        <v>86.75</v>
      </c>
      <c r="F801" s="39"/>
      <c r="G801" s="90"/>
    </row>
    <row r="802" spans="1:7">
      <c r="A802" s="1" t="s">
        <v>5</v>
      </c>
      <c r="B802" s="43">
        <v>93.5</v>
      </c>
      <c r="C802" s="43">
        <v>90.5</v>
      </c>
      <c r="D802" s="5" t="s">
        <v>140</v>
      </c>
      <c r="E802" s="21">
        <v>87.5</v>
      </c>
      <c r="F802" s="39"/>
      <c r="G802" s="18"/>
    </row>
    <row r="803" spans="1:7">
      <c r="A803" s="1" t="s">
        <v>4</v>
      </c>
      <c r="B803" s="43">
        <v>92</v>
      </c>
      <c r="C803" s="43">
        <v>91.25</v>
      </c>
      <c r="D803" s="21">
        <v>97</v>
      </c>
      <c r="E803" s="5" t="s">
        <v>140</v>
      </c>
      <c r="F803" s="39"/>
      <c r="G803" s="18"/>
    </row>
    <row r="804" spans="1:7">
      <c r="F804" s="5"/>
    </row>
    <row r="806" spans="1:7" ht="15">
      <c r="A806" s="65" t="s">
        <v>316</v>
      </c>
      <c r="G806" s="86"/>
    </row>
    <row r="807" spans="1:7">
      <c r="A807" s="35"/>
      <c r="B807" s="36" t="s">
        <v>6</v>
      </c>
      <c r="C807" s="36" t="s">
        <v>7</v>
      </c>
      <c r="D807" s="36" t="s">
        <v>5</v>
      </c>
      <c r="E807" s="36" t="s">
        <v>4</v>
      </c>
    </row>
    <row r="808" spans="1:7">
      <c r="A808" s="1" t="s">
        <v>6</v>
      </c>
      <c r="B808" s="5" t="s">
        <v>140</v>
      </c>
      <c r="C808" s="21">
        <v>88.666666666666671</v>
      </c>
      <c r="D808" s="43">
        <v>87</v>
      </c>
      <c r="E808" s="43">
        <v>89.333333333333329</v>
      </c>
      <c r="F808" s="39"/>
      <c r="G808" s="18"/>
    </row>
    <row r="809" spans="1:7">
      <c r="A809" s="1" t="s">
        <v>7</v>
      </c>
      <c r="B809" s="21">
        <v>84.333333333333329</v>
      </c>
      <c r="C809" s="5" t="s">
        <v>140</v>
      </c>
      <c r="D809" s="43">
        <v>85</v>
      </c>
      <c r="E809" s="43">
        <v>90</v>
      </c>
      <c r="F809" s="39"/>
      <c r="G809" s="90"/>
    </row>
    <row r="810" spans="1:7">
      <c r="A810" s="1" t="s">
        <v>5</v>
      </c>
      <c r="B810" s="43">
        <v>100</v>
      </c>
      <c r="C810" s="21">
        <v>90.333333333333329</v>
      </c>
      <c r="D810" s="5" t="s">
        <v>140</v>
      </c>
      <c r="E810" s="43">
        <v>93</v>
      </c>
      <c r="F810" s="39"/>
      <c r="G810" s="18"/>
    </row>
    <row r="811" spans="1:7">
      <c r="A811" s="1" t="s">
        <v>4</v>
      </c>
      <c r="B811" s="43">
        <v>98</v>
      </c>
      <c r="C811" s="43">
        <v>93</v>
      </c>
      <c r="D811" s="21">
        <v>91</v>
      </c>
      <c r="E811" s="5" t="s">
        <v>140</v>
      </c>
      <c r="F811" s="39"/>
      <c r="G811" s="18"/>
    </row>
    <row r="812" spans="1:7">
      <c r="F812" s="5"/>
    </row>
    <row r="814" spans="1:7" ht="15">
      <c r="A814" s="65" t="s">
        <v>317</v>
      </c>
      <c r="G814" s="86"/>
    </row>
    <row r="815" spans="1:7">
      <c r="A815" s="35"/>
      <c r="B815" s="36" t="s">
        <v>6</v>
      </c>
      <c r="C815" s="36" t="s">
        <v>7</v>
      </c>
      <c r="D815" s="36" t="s">
        <v>5</v>
      </c>
      <c r="E815" s="36" t="s">
        <v>4</v>
      </c>
    </row>
    <row r="816" spans="1:7">
      <c r="A816" s="1" t="s">
        <v>6</v>
      </c>
      <c r="B816" s="5" t="s">
        <v>140</v>
      </c>
      <c r="C816" s="21">
        <v>87</v>
      </c>
      <c r="D816" s="43">
        <v>92.5</v>
      </c>
      <c r="E816" s="43">
        <v>88.5</v>
      </c>
      <c r="F816" s="39"/>
      <c r="G816" s="18"/>
    </row>
    <row r="817" spans="1:7">
      <c r="A817" s="1" t="s">
        <v>7</v>
      </c>
      <c r="B817" s="21">
        <v>87.5</v>
      </c>
      <c r="C817" s="5" t="s">
        <v>140</v>
      </c>
      <c r="D817" s="43">
        <v>93.25</v>
      </c>
      <c r="E817" s="43">
        <v>91</v>
      </c>
      <c r="F817" s="39"/>
      <c r="G817" s="90"/>
    </row>
    <row r="818" spans="1:7">
      <c r="A818" s="1" t="s">
        <v>5</v>
      </c>
      <c r="B818" s="43">
        <v>99.5</v>
      </c>
      <c r="C818" s="21">
        <v>90.5</v>
      </c>
      <c r="D818" s="5" t="s">
        <v>140</v>
      </c>
      <c r="E818" s="43">
        <v>92</v>
      </c>
      <c r="F818" s="39"/>
      <c r="G818" s="18"/>
    </row>
    <row r="819" spans="1:7">
      <c r="A819" s="1" t="s">
        <v>4</v>
      </c>
      <c r="B819" s="21">
        <v>89.25</v>
      </c>
      <c r="C819" s="43">
        <v>99</v>
      </c>
      <c r="D819" s="43">
        <v>89.666666666666671</v>
      </c>
      <c r="E819" s="5" t="s">
        <v>140</v>
      </c>
      <c r="F819" s="39"/>
      <c r="G819" s="18"/>
    </row>
    <row r="820" spans="1:7">
      <c r="F820" s="5"/>
    </row>
    <row r="822" spans="1:7" ht="15">
      <c r="A822" s="65" t="s">
        <v>289</v>
      </c>
      <c r="G822" s="86"/>
    </row>
    <row r="823" spans="1:7">
      <c r="A823" s="35"/>
      <c r="B823" s="36" t="s">
        <v>6</v>
      </c>
      <c r="C823" s="36" t="s">
        <v>7</v>
      </c>
      <c r="D823" s="36" t="s">
        <v>5</v>
      </c>
      <c r="E823" s="36" t="s">
        <v>4</v>
      </c>
    </row>
    <row r="824" spans="1:7">
      <c r="A824" s="1" t="s">
        <v>6</v>
      </c>
      <c r="B824" s="5" t="s">
        <v>140</v>
      </c>
      <c r="C824" s="43" t="s">
        <v>291</v>
      </c>
      <c r="D824" s="43" t="s">
        <v>291</v>
      </c>
      <c r="E824" s="43" t="s">
        <v>291</v>
      </c>
      <c r="F824" s="39"/>
      <c r="G824" s="18"/>
    </row>
    <row r="825" spans="1:7">
      <c r="A825" s="1" t="s">
        <v>7</v>
      </c>
      <c r="B825" s="43" t="s">
        <v>291</v>
      </c>
      <c r="C825" s="5" t="s">
        <v>140</v>
      </c>
      <c r="D825" s="43">
        <v>92.5</v>
      </c>
      <c r="E825" s="43">
        <v>91.666666666666671</v>
      </c>
      <c r="F825" s="39"/>
      <c r="G825" s="90"/>
    </row>
    <row r="826" spans="1:7">
      <c r="A826" s="1" t="s">
        <v>5</v>
      </c>
      <c r="B826" s="43" t="s">
        <v>291</v>
      </c>
      <c r="C826" s="43">
        <v>100.5</v>
      </c>
      <c r="D826" s="5" t="s">
        <v>140</v>
      </c>
      <c r="E826" s="21">
        <v>94.333333333333329</v>
      </c>
      <c r="F826" s="39"/>
      <c r="G826" s="18"/>
    </row>
    <row r="827" spans="1:7">
      <c r="A827" s="1" t="s">
        <v>4</v>
      </c>
      <c r="B827" s="43" t="s">
        <v>291</v>
      </c>
      <c r="C827" s="21">
        <v>99.666666666666671</v>
      </c>
      <c r="D827" s="43">
        <v>100.33333333333333</v>
      </c>
      <c r="E827" s="5" t="s">
        <v>140</v>
      </c>
      <c r="F827" s="39"/>
      <c r="G827" s="18"/>
    </row>
    <row r="828" spans="1:7">
      <c r="F828" s="5"/>
    </row>
    <row r="830" spans="1:7" ht="15">
      <c r="A830" s="65" t="s">
        <v>268</v>
      </c>
    </row>
    <row r="831" spans="1:7">
      <c r="A831" s="35"/>
      <c r="B831" s="36" t="s">
        <v>6</v>
      </c>
      <c r="C831" s="36" t="s">
        <v>7</v>
      </c>
      <c r="D831" s="36" t="s">
        <v>5</v>
      </c>
      <c r="E831" s="36" t="s">
        <v>4</v>
      </c>
    </row>
    <row r="832" spans="1:7">
      <c r="A832" s="1" t="s">
        <v>6</v>
      </c>
      <c r="B832" s="5" t="s">
        <v>140</v>
      </c>
      <c r="C832" s="43">
        <v>88.25</v>
      </c>
      <c r="D832" s="21">
        <v>86.333333333333329</v>
      </c>
      <c r="E832" s="43">
        <v>87</v>
      </c>
    </row>
    <row r="833" spans="1:5">
      <c r="A833" s="1" t="s">
        <v>7</v>
      </c>
      <c r="B833" s="21">
        <v>88.25</v>
      </c>
      <c r="C833" s="5" t="s">
        <v>140</v>
      </c>
      <c r="D833" s="43">
        <v>94</v>
      </c>
      <c r="E833" s="43">
        <v>88.666666666666671</v>
      </c>
    </row>
    <row r="834" spans="1:5">
      <c r="A834" s="1" t="s">
        <v>5</v>
      </c>
      <c r="B834" s="43">
        <v>94.666666666666671</v>
      </c>
      <c r="C834" s="43">
        <v>94</v>
      </c>
      <c r="D834" s="5" t="s">
        <v>140</v>
      </c>
      <c r="E834" s="21">
        <v>93.5</v>
      </c>
    </row>
    <row r="835" spans="1:5">
      <c r="A835" s="1" t="s">
        <v>4</v>
      </c>
      <c r="B835" s="21">
        <v>82</v>
      </c>
      <c r="C835" s="43">
        <v>94.333333333333329</v>
      </c>
      <c r="D835" s="43">
        <v>93</v>
      </c>
      <c r="E835" s="5" t="s">
        <v>140</v>
      </c>
    </row>
    <row r="838" spans="1:5" ht="15">
      <c r="A838" s="65" t="s">
        <v>251</v>
      </c>
    </row>
    <row r="839" spans="1:5">
      <c r="A839" s="35"/>
      <c r="B839" s="36" t="s">
        <v>6</v>
      </c>
      <c r="C839" s="36" t="s">
        <v>7</v>
      </c>
      <c r="D839" s="36" t="s">
        <v>5</v>
      </c>
      <c r="E839" s="36" t="s">
        <v>4</v>
      </c>
    </row>
    <row r="840" spans="1:5">
      <c r="A840" s="1" t="s">
        <v>6</v>
      </c>
      <c r="B840" s="5" t="s">
        <v>140</v>
      </c>
      <c r="C840" s="21">
        <v>83</v>
      </c>
      <c r="D840" s="20">
        <v>88.5</v>
      </c>
      <c r="E840" s="20">
        <v>85</v>
      </c>
    </row>
    <row r="841" spans="1:5">
      <c r="A841" s="1" t="s">
        <v>7</v>
      </c>
      <c r="B841" s="43">
        <v>90.333333333333329</v>
      </c>
      <c r="C841" s="5" t="s">
        <v>140</v>
      </c>
      <c r="D841" s="21">
        <v>86</v>
      </c>
      <c r="E841" s="20">
        <v>94</v>
      </c>
    </row>
    <row r="842" spans="1:5">
      <c r="A842" s="1" t="s">
        <v>5</v>
      </c>
      <c r="B842" s="43">
        <v>97</v>
      </c>
      <c r="C842" s="20">
        <v>97</v>
      </c>
      <c r="D842" s="5" t="s">
        <v>140</v>
      </c>
      <c r="E842" s="21">
        <v>88.333333333333329</v>
      </c>
    </row>
    <row r="843" spans="1:5">
      <c r="A843" s="1" t="s">
        <v>4</v>
      </c>
      <c r="B843" s="21">
        <v>86</v>
      </c>
      <c r="C843" s="20">
        <v>95</v>
      </c>
      <c r="D843" s="43">
        <v>92.666666666666671</v>
      </c>
      <c r="E843" s="5" t="s">
        <v>140</v>
      </c>
    </row>
    <row r="846" spans="1:5" ht="15">
      <c r="A846" s="65" t="s">
        <v>252</v>
      </c>
    </row>
    <row r="847" spans="1:5">
      <c r="A847" s="35"/>
      <c r="B847" s="36" t="s">
        <v>6</v>
      </c>
      <c r="C847" s="36" t="s">
        <v>7</v>
      </c>
      <c r="D847" s="36" t="s">
        <v>5</v>
      </c>
      <c r="E847" s="36" t="s">
        <v>4</v>
      </c>
    </row>
    <row r="848" spans="1:5">
      <c r="A848" s="1" t="s">
        <v>6</v>
      </c>
      <c r="B848" s="5" t="s">
        <v>140</v>
      </c>
      <c r="C848" s="21">
        <v>85.333333333333329</v>
      </c>
      <c r="D848" s="20">
        <v>85.5</v>
      </c>
      <c r="E848" s="20">
        <v>90.5</v>
      </c>
    </row>
    <row r="849" spans="1:5">
      <c r="A849" s="1" t="s">
        <v>7</v>
      </c>
      <c r="B849" s="21">
        <v>89.666666666666671</v>
      </c>
      <c r="C849" s="5" t="s">
        <v>140</v>
      </c>
      <c r="D849" s="20">
        <v>90.5</v>
      </c>
      <c r="E849" s="20">
        <v>92.5</v>
      </c>
    </row>
    <row r="850" spans="1:5">
      <c r="A850" s="1" t="s">
        <v>5</v>
      </c>
      <c r="B850" s="43">
        <v>95</v>
      </c>
      <c r="C850" s="20">
        <v>91.5</v>
      </c>
      <c r="D850" s="5" t="s">
        <v>140</v>
      </c>
      <c r="E850" s="21">
        <v>89.333333333333329</v>
      </c>
    </row>
    <row r="851" spans="1:5">
      <c r="A851" s="1" t="s">
        <v>4</v>
      </c>
      <c r="B851" s="43">
        <v>110.5</v>
      </c>
      <c r="C851" s="20">
        <v>101.5</v>
      </c>
      <c r="D851" s="21">
        <v>101.33333333333333</v>
      </c>
      <c r="E851" s="5" t="s">
        <v>140</v>
      </c>
    </row>
    <row r="854" spans="1:5" ht="15">
      <c r="A854" s="65" t="s">
        <v>253</v>
      </c>
    </row>
    <row r="855" spans="1:5">
      <c r="A855" s="35"/>
      <c r="B855" s="36" t="s">
        <v>6</v>
      </c>
      <c r="C855" s="36" t="s">
        <v>7</v>
      </c>
      <c r="D855" s="36" t="s">
        <v>5</v>
      </c>
      <c r="E855" s="36" t="s">
        <v>4</v>
      </c>
    </row>
    <row r="856" spans="1:5">
      <c r="A856" s="1" t="s">
        <v>6</v>
      </c>
      <c r="B856" s="5" t="s">
        <v>140</v>
      </c>
      <c r="C856" s="20">
        <v>86</v>
      </c>
      <c r="D856" s="20">
        <v>93.5</v>
      </c>
      <c r="E856" s="20">
        <v>89.5</v>
      </c>
    </row>
    <row r="857" spans="1:5">
      <c r="A857" s="1" t="s">
        <v>7</v>
      </c>
      <c r="B857" s="43">
        <v>94</v>
      </c>
      <c r="C857" s="5" t="s">
        <v>140</v>
      </c>
      <c r="D857" s="20">
        <v>91</v>
      </c>
      <c r="E857" s="20">
        <v>90.5</v>
      </c>
    </row>
    <row r="858" spans="1:5">
      <c r="A858" s="1" t="s">
        <v>5</v>
      </c>
      <c r="B858" s="43">
        <v>93.5</v>
      </c>
      <c r="C858" s="20">
        <v>91</v>
      </c>
      <c r="D858" s="5" t="s">
        <v>140</v>
      </c>
      <c r="E858" s="20">
        <v>91.2</v>
      </c>
    </row>
    <row r="859" spans="1:5">
      <c r="A859" s="1" t="s">
        <v>4</v>
      </c>
      <c r="B859" s="43">
        <v>100</v>
      </c>
      <c r="C859" s="20">
        <v>103</v>
      </c>
      <c r="D859" s="20">
        <v>100.2</v>
      </c>
      <c r="E859" s="5" t="s">
        <v>140</v>
      </c>
    </row>
    <row r="862" spans="1:5" ht="15">
      <c r="A862" s="65" t="s">
        <v>254</v>
      </c>
    </row>
    <row r="863" spans="1:5">
      <c r="A863" s="35"/>
      <c r="B863" s="36" t="s">
        <v>6</v>
      </c>
      <c r="C863" s="36" t="s">
        <v>7</v>
      </c>
      <c r="D863" s="36" t="s">
        <v>5</v>
      </c>
      <c r="E863" s="36" t="s">
        <v>4</v>
      </c>
    </row>
    <row r="864" spans="1:5">
      <c r="A864" s="1" t="s">
        <v>6</v>
      </c>
      <c r="B864" s="5" t="s">
        <v>140</v>
      </c>
      <c r="C864" s="20">
        <v>86</v>
      </c>
      <c r="D864" s="20">
        <v>84.5</v>
      </c>
      <c r="E864" s="20">
        <v>85.5</v>
      </c>
    </row>
    <row r="865" spans="1:5">
      <c r="A865" s="1" t="s">
        <v>7</v>
      </c>
      <c r="B865" s="20">
        <v>88.666666666666671</v>
      </c>
      <c r="C865" s="5" t="s">
        <v>140</v>
      </c>
      <c r="D865" s="20">
        <v>93</v>
      </c>
      <c r="E865" s="20">
        <v>89</v>
      </c>
    </row>
    <row r="866" spans="1:5">
      <c r="A866" s="1" t="s">
        <v>5</v>
      </c>
      <c r="B866" s="20">
        <v>91</v>
      </c>
      <c r="C866" s="20">
        <v>87</v>
      </c>
      <c r="D866" s="5" t="s">
        <v>140</v>
      </c>
      <c r="E866" s="20">
        <v>90.333333333333329</v>
      </c>
    </row>
    <row r="867" spans="1:5">
      <c r="A867" s="1" t="s">
        <v>4</v>
      </c>
      <c r="B867" s="20">
        <v>98.5</v>
      </c>
      <c r="C867" s="20">
        <v>100.5</v>
      </c>
      <c r="D867" s="20">
        <v>104</v>
      </c>
      <c r="E867" s="5" t="s">
        <v>140</v>
      </c>
    </row>
    <row r="870" spans="1:5" ht="15">
      <c r="A870" s="65" t="s">
        <v>255</v>
      </c>
    </row>
    <row r="871" spans="1:5">
      <c r="B871" s="36" t="s">
        <v>6</v>
      </c>
      <c r="C871" s="36" t="s">
        <v>7</v>
      </c>
      <c r="D871" s="36" t="s">
        <v>5</v>
      </c>
      <c r="E871" s="36" t="s">
        <v>4</v>
      </c>
    </row>
    <row r="872" spans="1:5">
      <c r="A872" s="1" t="s">
        <v>6</v>
      </c>
      <c r="B872" s="20" t="s">
        <v>140</v>
      </c>
      <c r="C872" s="20">
        <v>83.25</v>
      </c>
      <c r="D872" s="20">
        <v>89</v>
      </c>
      <c r="E872" s="20">
        <v>87.5</v>
      </c>
    </row>
    <row r="873" spans="1:5">
      <c r="A873" s="1" t="s">
        <v>7</v>
      </c>
      <c r="B873" s="20">
        <v>95</v>
      </c>
      <c r="C873" s="20" t="s">
        <v>140</v>
      </c>
      <c r="D873" s="20">
        <v>88.5</v>
      </c>
      <c r="E873" s="20">
        <v>93</v>
      </c>
    </row>
    <row r="874" spans="1:5">
      <c r="A874" s="1" t="s">
        <v>5</v>
      </c>
      <c r="B874" s="20">
        <v>95.333333333333329</v>
      </c>
      <c r="C874" s="20">
        <v>92.5</v>
      </c>
      <c r="D874" s="20" t="s">
        <v>140</v>
      </c>
      <c r="E874" s="20">
        <v>91.25</v>
      </c>
    </row>
    <row r="875" spans="1:5">
      <c r="A875" s="1" t="s">
        <v>4</v>
      </c>
      <c r="B875" s="20">
        <v>105</v>
      </c>
      <c r="C875" s="20">
        <v>103.66666666666667</v>
      </c>
      <c r="D875" s="20">
        <v>106.5</v>
      </c>
      <c r="E875" s="20" t="s">
        <v>140</v>
      </c>
    </row>
    <row r="878" spans="1:5" ht="15">
      <c r="A878" s="65" t="s">
        <v>428</v>
      </c>
    </row>
    <row r="879" spans="1:5">
      <c r="B879" s="36" t="s">
        <v>168</v>
      </c>
      <c r="D879" s="36" t="s">
        <v>169</v>
      </c>
      <c r="E879" s="36" t="s">
        <v>170</v>
      </c>
    </row>
    <row r="880" spans="1:5">
      <c r="A880" s="1" t="s">
        <v>5</v>
      </c>
      <c r="B880" s="14">
        <f>STATS!$D$339</f>
        <v>98</v>
      </c>
      <c r="D880" s="14">
        <f>STATS!G339</f>
        <v>50</v>
      </c>
      <c r="E880" s="80">
        <f>D880/B880</f>
        <v>0.51020408163265307</v>
      </c>
    </row>
    <row r="881" spans="1:5">
      <c r="A881" s="1" t="s">
        <v>7</v>
      </c>
      <c r="B881" s="14">
        <f>STATS!$D$339</f>
        <v>98</v>
      </c>
      <c r="D881" s="14">
        <f>STATS!I339</f>
        <v>44</v>
      </c>
      <c r="E881" s="80">
        <f>D881/B881</f>
        <v>0.44897959183673469</v>
      </c>
    </row>
    <row r="882" spans="1:5">
      <c r="A882" s="1" t="s">
        <v>4</v>
      </c>
      <c r="B882" s="14">
        <f>STATS!$D$339</f>
        <v>98</v>
      </c>
      <c r="D882" s="14">
        <f>STATS!F339</f>
        <v>43</v>
      </c>
      <c r="E882" s="80">
        <f>D882/B882</f>
        <v>0.43877551020408162</v>
      </c>
    </row>
    <row r="883" spans="1:5">
      <c r="A883" s="1" t="s">
        <v>6</v>
      </c>
      <c r="B883" s="14">
        <f>STATS!$D$339</f>
        <v>98</v>
      </c>
      <c r="D883" s="14">
        <f>STATS!H339</f>
        <v>38</v>
      </c>
      <c r="E883" s="80">
        <f>D883/B883</f>
        <v>0.38775510204081631</v>
      </c>
    </row>
    <row r="886" spans="1:5" ht="15">
      <c r="A886" s="65" t="s">
        <v>398</v>
      </c>
    </row>
    <row r="887" spans="1:5">
      <c r="B887" s="36" t="s">
        <v>168</v>
      </c>
      <c r="D887" s="36" t="s">
        <v>169</v>
      </c>
      <c r="E887" s="36" t="s">
        <v>170</v>
      </c>
    </row>
    <row r="888" spans="1:5">
      <c r="A888" s="1" t="s">
        <v>7</v>
      </c>
      <c r="B888" s="14">
        <v>109</v>
      </c>
      <c r="D888" s="14">
        <v>62</v>
      </c>
      <c r="E888" s="80">
        <v>0.56880733944954132</v>
      </c>
    </row>
    <row r="889" spans="1:5">
      <c r="A889" s="1" t="s">
        <v>5</v>
      </c>
      <c r="B889" s="14">
        <v>109</v>
      </c>
      <c r="D889" s="14">
        <v>52</v>
      </c>
      <c r="E889" s="80">
        <v>0.47706422018348627</v>
      </c>
    </row>
    <row r="890" spans="1:5">
      <c r="A890" s="1" t="s">
        <v>4</v>
      </c>
      <c r="B890" s="14">
        <v>109</v>
      </c>
      <c r="D890" s="14">
        <v>37</v>
      </c>
      <c r="E890" s="80">
        <v>0.33944954128440369</v>
      </c>
    </row>
    <row r="891" spans="1:5">
      <c r="A891" s="1" t="s">
        <v>6</v>
      </c>
      <c r="B891" s="14">
        <v>109</v>
      </c>
      <c r="D891" s="14">
        <v>36</v>
      </c>
      <c r="E891" s="80">
        <v>0.33027522935779818</v>
      </c>
    </row>
    <row r="894" spans="1:5" ht="15">
      <c r="A894" s="65" t="s">
        <v>382</v>
      </c>
    </row>
    <row r="895" spans="1:5">
      <c r="B895" s="36" t="s">
        <v>168</v>
      </c>
      <c r="D895" s="36" t="s">
        <v>169</v>
      </c>
      <c r="E895" s="36" t="s">
        <v>170</v>
      </c>
    </row>
    <row r="896" spans="1:5">
      <c r="A896" s="1" t="s">
        <v>7</v>
      </c>
      <c r="B896" s="14">
        <v>111</v>
      </c>
      <c r="D896" s="14">
        <v>73</v>
      </c>
      <c r="E896" s="80">
        <v>0.65765765765765771</v>
      </c>
    </row>
    <row r="897" spans="1:5">
      <c r="A897" s="1" t="s">
        <v>5</v>
      </c>
      <c r="B897" s="14">
        <v>111</v>
      </c>
      <c r="D897" s="14">
        <v>65</v>
      </c>
      <c r="E897" s="80">
        <v>0.5855855855855856</v>
      </c>
    </row>
    <row r="898" spans="1:5">
      <c r="A898" s="1" t="s">
        <v>4</v>
      </c>
      <c r="B898" s="14">
        <v>111</v>
      </c>
      <c r="D898" s="14">
        <v>53</v>
      </c>
      <c r="E898" s="80">
        <v>0.47747747747747749</v>
      </c>
    </row>
    <row r="899" spans="1:5">
      <c r="A899" s="1" t="s">
        <v>6</v>
      </c>
      <c r="B899" s="14">
        <v>111</v>
      </c>
      <c r="D899" s="14">
        <v>51</v>
      </c>
      <c r="E899" s="80">
        <v>0.45945945945945948</v>
      </c>
    </row>
    <row r="902" spans="1:5" ht="15">
      <c r="A902" s="65" t="s">
        <v>366</v>
      </c>
    </row>
    <row r="903" spans="1:5">
      <c r="B903" s="36" t="s">
        <v>168</v>
      </c>
      <c r="D903" s="36" t="s">
        <v>169</v>
      </c>
      <c r="E903" s="36" t="s">
        <v>170</v>
      </c>
    </row>
    <row r="904" spans="1:5">
      <c r="A904" s="1" t="s">
        <v>5</v>
      </c>
      <c r="B904" s="14">
        <v>111</v>
      </c>
      <c r="D904" s="14">
        <v>58</v>
      </c>
      <c r="E904" s="80">
        <v>0.52252252252252251</v>
      </c>
    </row>
    <row r="905" spans="1:5">
      <c r="A905" s="1" t="s">
        <v>7</v>
      </c>
      <c r="B905" s="14">
        <v>111</v>
      </c>
      <c r="D905" s="14">
        <v>50</v>
      </c>
      <c r="E905" s="80">
        <v>0.45045045045045046</v>
      </c>
    </row>
    <row r="906" spans="1:5">
      <c r="A906" s="1" t="s">
        <v>6</v>
      </c>
      <c r="B906" s="14">
        <v>111</v>
      </c>
      <c r="D906" s="14">
        <v>49</v>
      </c>
      <c r="E906" s="80">
        <v>0.44144144144144143</v>
      </c>
    </row>
    <row r="907" spans="1:5">
      <c r="A907" s="1" t="s">
        <v>4</v>
      </c>
      <c r="B907" s="14">
        <v>111</v>
      </c>
      <c r="D907" s="14">
        <v>45</v>
      </c>
      <c r="E907" s="80">
        <v>0.40540540540540543</v>
      </c>
    </row>
    <row r="910" spans="1:5" ht="15">
      <c r="A910" s="65" t="s">
        <v>354</v>
      </c>
    </row>
    <row r="911" spans="1:5">
      <c r="B911" s="36" t="s">
        <v>168</v>
      </c>
      <c r="D911" s="36" t="s">
        <v>169</v>
      </c>
      <c r="E911" s="36" t="s">
        <v>170</v>
      </c>
    </row>
    <row r="912" spans="1:5">
      <c r="A912" s="1" t="s">
        <v>5</v>
      </c>
      <c r="B912" s="14">
        <v>109</v>
      </c>
      <c r="D912" s="14">
        <v>67</v>
      </c>
      <c r="E912" s="80">
        <v>0.61467889908256879</v>
      </c>
    </row>
    <row r="913" spans="1:5">
      <c r="A913" s="1" t="s">
        <v>7</v>
      </c>
      <c r="B913" s="14">
        <v>109</v>
      </c>
      <c r="D913" s="14">
        <v>57</v>
      </c>
      <c r="E913" s="80">
        <v>0.52293577981651373</v>
      </c>
    </row>
    <row r="914" spans="1:5">
      <c r="A914" s="1" t="s">
        <v>4</v>
      </c>
      <c r="B914" s="14">
        <v>109</v>
      </c>
      <c r="D914" s="14">
        <v>56</v>
      </c>
      <c r="E914" s="80">
        <v>0.51376146788990829</v>
      </c>
    </row>
    <row r="915" spans="1:5">
      <c r="A915" s="1" t="s">
        <v>6</v>
      </c>
      <c r="B915" s="14">
        <v>109</v>
      </c>
      <c r="D915" s="14">
        <v>46</v>
      </c>
      <c r="E915" s="80">
        <v>0.42201834862385323</v>
      </c>
    </row>
    <row r="918" spans="1:5" ht="15">
      <c r="A918" s="65" t="s">
        <v>337</v>
      </c>
    </row>
    <row r="919" spans="1:5">
      <c r="B919" s="36" t="s">
        <v>168</v>
      </c>
      <c r="D919" s="36" t="s">
        <v>169</v>
      </c>
      <c r="E919" s="36" t="s">
        <v>170</v>
      </c>
    </row>
    <row r="920" spans="1:5">
      <c r="A920" s="1" t="s">
        <v>7</v>
      </c>
      <c r="B920" s="14">
        <v>109</v>
      </c>
      <c r="D920" s="14">
        <v>53</v>
      </c>
      <c r="E920" s="80">
        <v>0.48623853211009177</v>
      </c>
    </row>
    <row r="921" spans="1:5">
      <c r="A921" s="1" t="s">
        <v>5</v>
      </c>
      <c r="B921" s="14">
        <v>109</v>
      </c>
      <c r="D921" s="14">
        <v>51</v>
      </c>
      <c r="E921" s="80">
        <v>0.46788990825688076</v>
      </c>
    </row>
    <row r="922" spans="1:5">
      <c r="A922" s="1" t="s">
        <v>4</v>
      </c>
      <c r="B922" s="14">
        <v>109</v>
      </c>
      <c r="D922" s="14">
        <v>47</v>
      </c>
      <c r="E922" s="80">
        <v>0.43119266055045874</v>
      </c>
    </row>
    <row r="923" spans="1:5">
      <c r="A923" s="1" t="s">
        <v>6</v>
      </c>
      <c r="B923" s="14">
        <v>109</v>
      </c>
      <c r="D923" s="14">
        <v>38</v>
      </c>
      <c r="E923" s="80">
        <v>0.34862385321100919</v>
      </c>
    </row>
    <row r="926" spans="1:5" ht="15">
      <c r="A926" s="65" t="s">
        <v>321</v>
      </c>
    </row>
    <row r="927" spans="1:5">
      <c r="B927" s="36" t="s">
        <v>168</v>
      </c>
      <c r="D927" s="36" t="s">
        <v>169</v>
      </c>
      <c r="E927" s="36" t="s">
        <v>170</v>
      </c>
    </row>
    <row r="928" spans="1:5">
      <c r="A928" s="1" t="s">
        <v>7</v>
      </c>
      <c r="B928" s="14">
        <v>109</v>
      </c>
      <c r="D928" s="14">
        <v>76</v>
      </c>
      <c r="E928" s="80">
        <v>0.69724770642201839</v>
      </c>
    </row>
    <row r="929" spans="1:5">
      <c r="A929" s="1" t="s">
        <v>4</v>
      </c>
      <c r="B929" s="14">
        <v>109</v>
      </c>
      <c r="D929" s="14">
        <v>55</v>
      </c>
      <c r="E929" s="80">
        <v>0.50458715596330272</v>
      </c>
    </row>
    <row r="930" spans="1:5">
      <c r="A930" s="1" t="s">
        <v>5</v>
      </c>
      <c r="B930" s="14">
        <v>109</v>
      </c>
      <c r="D930" s="14">
        <v>46</v>
      </c>
      <c r="E930" s="80">
        <v>0.42201834862385323</v>
      </c>
    </row>
    <row r="931" spans="1:5">
      <c r="A931" s="1" t="s">
        <v>6</v>
      </c>
      <c r="B931" s="14">
        <v>109</v>
      </c>
      <c r="D931" s="14">
        <v>32</v>
      </c>
      <c r="E931" s="80">
        <v>0.29357798165137616</v>
      </c>
    </row>
    <row r="934" spans="1:5" ht="15">
      <c r="A934" s="65" t="s">
        <v>310</v>
      </c>
    </row>
    <row r="935" spans="1:5">
      <c r="B935" s="36" t="s">
        <v>168</v>
      </c>
      <c r="D935" s="36" t="s">
        <v>169</v>
      </c>
      <c r="E935" s="36" t="s">
        <v>170</v>
      </c>
    </row>
    <row r="936" spans="1:5">
      <c r="A936" s="1" t="s">
        <v>7</v>
      </c>
      <c r="B936" s="14">
        <v>109</v>
      </c>
      <c r="D936" s="14">
        <v>63</v>
      </c>
      <c r="E936" s="80">
        <v>0.57798165137614677</v>
      </c>
    </row>
    <row r="937" spans="1:5">
      <c r="A937" s="1" t="s">
        <v>4</v>
      </c>
      <c r="B937" s="14">
        <v>109</v>
      </c>
      <c r="D937" s="14">
        <v>58</v>
      </c>
      <c r="E937" s="80">
        <v>0.5321100917431193</v>
      </c>
    </row>
    <row r="938" spans="1:5">
      <c r="A938" s="1" t="s">
        <v>5</v>
      </c>
      <c r="B938" s="14">
        <v>109</v>
      </c>
      <c r="D938" s="14">
        <v>50</v>
      </c>
      <c r="E938" s="80">
        <v>0.45871559633027525</v>
      </c>
    </row>
    <row r="939" spans="1:5">
      <c r="A939" s="1" t="s">
        <v>6</v>
      </c>
      <c r="B939" s="14">
        <v>109</v>
      </c>
      <c r="D939" s="14">
        <v>35</v>
      </c>
      <c r="E939" s="80">
        <v>0.32110091743119268</v>
      </c>
    </row>
    <row r="942" spans="1:5" ht="15">
      <c r="A942" s="65" t="s">
        <v>293</v>
      </c>
    </row>
    <row r="943" spans="1:5">
      <c r="B943" s="36" t="s">
        <v>168</v>
      </c>
      <c r="D943" s="36" t="s">
        <v>169</v>
      </c>
      <c r="E943" s="36" t="s">
        <v>170</v>
      </c>
    </row>
    <row r="944" spans="1:5">
      <c r="A944" s="1" t="s">
        <v>7</v>
      </c>
      <c r="B944" s="14">
        <v>108</v>
      </c>
      <c r="D944" s="14">
        <v>55</v>
      </c>
      <c r="E944" s="80">
        <v>0.5092592592592593</v>
      </c>
    </row>
    <row r="945" spans="1:5">
      <c r="A945" s="1" t="s">
        <v>5</v>
      </c>
      <c r="B945" s="14">
        <v>108</v>
      </c>
      <c r="D945" s="14">
        <v>50</v>
      </c>
      <c r="E945" s="80">
        <v>0.46296296296296297</v>
      </c>
    </row>
    <row r="946" spans="1:5">
      <c r="A946" s="1" t="s">
        <v>4</v>
      </c>
      <c r="B946" s="14">
        <v>108</v>
      </c>
      <c r="D946" s="14">
        <v>41</v>
      </c>
      <c r="E946" s="80">
        <v>0.37962962962962965</v>
      </c>
    </row>
    <row r="947" spans="1:5">
      <c r="A947" s="1" t="s">
        <v>6</v>
      </c>
      <c r="B947" s="14">
        <v>108</v>
      </c>
      <c r="D947" s="14">
        <v>29</v>
      </c>
      <c r="E947" s="80">
        <v>0.26851851851851855</v>
      </c>
    </row>
    <row r="950" spans="1:5" ht="15">
      <c r="A950" s="65" t="s">
        <v>279</v>
      </c>
    </row>
    <row r="951" spans="1:5">
      <c r="B951" s="36" t="s">
        <v>168</v>
      </c>
      <c r="D951" s="36" t="s">
        <v>169</v>
      </c>
      <c r="E951" s="36" t="s">
        <v>170</v>
      </c>
    </row>
    <row r="952" spans="1:5">
      <c r="A952" s="1" t="s">
        <v>7</v>
      </c>
      <c r="B952" s="14">
        <v>112</v>
      </c>
      <c r="D952" s="14">
        <v>59</v>
      </c>
      <c r="E952" s="80">
        <v>0.5267857142857143</v>
      </c>
    </row>
    <row r="953" spans="1:5">
      <c r="A953" s="1" t="s">
        <v>5</v>
      </c>
      <c r="B953" s="14">
        <v>112</v>
      </c>
      <c r="D953" s="14">
        <v>49</v>
      </c>
      <c r="E953" s="80">
        <v>0.4375</v>
      </c>
    </row>
    <row r="954" spans="1:5">
      <c r="A954" s="1" t="s">
        <v>4</v>
      </c>
      <c r="B954" s="14">
        <v>112</v>
      </c>
      <c r="D954" s="14">
        <v>47</v>
      </c>
      <c r="E954" s="80">
        <v>0.41964285714285715</v>
      </c>
    </row>
    <row r="955" spans="1:5">
      <c r="A955" s="1" t="s">
        <v>6</v>
      </c>
      <c r="B955" s="14" t="s">
        <v>291</v>
      </c>
      <c r="D955" s="14" t="s">
        <v>291</v>
      </c>
      <c r="E955" s="14" t="s">
        <v>291</v>
      </c>
    </row>
    <row r="958" spans="1:5" ht="15">
      <c r="A958" s="65" t="s">
        <v>256</v>
      </c>
    </row>
    <row r="959" spans="1:5">
      <c r="B959" s="36" t="s">
        <v>168</v>
      </c>
      <c r="D959" s="36" t="s">
        <v>169</v>
      </c>
      <c r="E959" s="36" t="s">
        <v>170</v>
      </c>
    </row>
    <row r="960" spans="1:5">
      <c r="A960" s="1" t="s">
        <v>7</v>
      </c>
      <c r="B960" s="14">
        <v>111</v>
      </c>
      <c r="D960" s="14">
        <v>62</v>
      </c>
      <c r="E960" s="80">
        <v>0.55855855855855852</v>
      </c>
    </row>
    <row r="961" spans="1:5">
      <c r="A961" s="1" t="s">
        <v>6</v>
      </c>
      <c r="B961" s="14">
        <v>111</v>
      </c>
      <c r="D961" s="14">
        <v>53</v>
      </c>
      <c r="E961" s="80">
        <v>0.47747747747747749</v>
      </c>
    </row>
    <row r="962" spans="1:5">
      <c r="A962" s="1" t="s">
        <v>5</v>
      </c>
      <c r="B962" s="14">
        <v>111</v>
      </c>
      <c r="D962" s="14">
        <v>52</v>
      </c>
      <c r="E962" s="80">
        <v>0.46846846846846846</v>
      </c>
    </row>
    <row r="963" spans="1:5">
      <c r="A963" s="1" t="s">
        <v>4</v>
      </c>
      <c r="B963" s="14">
        <v>111</v>
      </c>
      <c r="D963" s="14">
        <v>51</v>
      </c>
      <c r="E963" s="80">
        <v>0.45945945945945948</v>
      </c>
    </row>
    <row r="966" spans="1:5" ht="15">
      <c r="A966" s="65" t="s">
        <v>233</v>
      </c>
    </row>
    <row r="967" spans="1:5">
      <c r="B967" s="36" t="s">
        <v>168</v>
      </c>
      <c r="D967" s="36" t="s">
        <v>169</v>
      </c>
      <c r="E967" s="36" t="s">
        <v>170</v>
      </c>
    </row>
    <row r="968" spans="1:5">
      <c r="A968" s="1" t="s">
        <v>6</v>
      </c>
      <c r="B968" s="14">
        <v>101</v>
      </c>
      <c r="D968" s="14">
        <v>51</v>
      </c>
      <c r="E968" s="80">
        <v>0.50495049504950495</v>
      </c>
    </row>
    <row r="969" spans="1:5">
      <c r="A969" s="1" t="s">
        <v>4</v>
      </c>
      <c r="B969" s="14">
        <v>101</v>
      </c>
      <c r="D969" s="14">
        <v>49</v>
      </c>
      <c r="E969" s="80">
        <v>0.48514851485148514</v>
      </c>
    </row>
    <row r="970" spans="1:5">
      <c r="A970" s="1" t="s">
        <v>7</v>
      </c>
      <c r="B970" s="14">
        <v>101</v>
      </c>
      <c r="D970" s="14">
        <v>40</v>
      </c>
      <c r="E970" s="80">
        <v>0.39603960396039606</v>
      </c>
    </row>
    <row r="971" spans="1:5">
      <c r="A971" s="1" t="s">
        <v>5</v>
      </c>
      <c r="B971" s="14">
        <v>101</v>
      </c>
      <c r="D971" s="14">
        <v>34</v>
      </c>
      <c r="E971" s="80">
        <v>0.33663366336633666</v>
      </c>
    </row>
    <row r="974" spans="1:5" ht="15">
      <c r="A974" s="65" t="s">
        <v>223</v>
      </c>
    </row>
    <row r="975" spans="1:5">
      <c r="B975" s="36" t="s">
        <v>168</v>
      </c>
      <c r="D975" s="36" t="s">
        <v>169</v>
      </c>
      <c r="E975" s="36" t="s">
        <v>170</v>
      </c>
    </row>
    <row r="976" spans="1:5">
      <c r="A976" s="1" t="s">
        <v>7</v>
      </c>
      <c r="B976" s="14">
        <v>108</v>
      </c>
      <c r="D976" s="14">
        <v>59</v>
      </c>
      <c r="E976" s="80">
        <v>0.54629629629629628</v>
      </c>
    </row>
    <row r="977" spans="1:5">
      <c r="A977" s="1" t="s">
        <v>5</v>
      </c>
      <c r="B977" s="14">
        <v>108</v>
      </c>
      <c r="D977" s="14">
        <v>56</v>
      </c>
      <c r="E977" s="80">
        <v>0.51851851851851849</v>
      </c>
    </row>
    <row r="978" spans="1:5">
      <c r="A978" s="1" t="s">
        <v>6</v>
      </c>
      <c r="B978" s="14">
        <v>108</v>
      </c>
      <c r="D978" s="14">
        <v>49</v>
      </c>
      <c r="E978" s="80">
        <v>0.45370370370370372</v>
      </c>
    </row>
    <row r="979" spans="1:5">
      <c r="A979" s="1" t="s">
        <v>4</v>
      </c>
      <c r="B979" s="14">
        <v>108</v>
      </c>
      <c r="D979" s="14">
        <v>38</v>
      </c>
      <c r="E979" s="80">
        <v>0.35185185185185186</v>
      </c>
    </row>
    <row r="982" spans="1:5" ht="15">
      <c r="A982" s="65" t="s">
        <v>178</v>
      </c>
    </row>
    <row r="983" spans="1:5">
      <c r="B983" s="36" t="s">
        <v>168</v>
      </c>
      <c r="D983" s="36" t="s">
        <v>169</v>
      </c>
      <c r="E983" s="36" t="s">
        <v>170</v>
      </c>
    </row>
    <row r="984" spans="1:5">
      <c r="A984" s="1" t="s">
        <v>6</v>
      </c>
      <c r="B984" s="14">
        <v>125</v>
      </c>
      <c r="D984" s="14">
        <v>56</v>
      </c>
      <c r="E984" s="80">
        <v>0.44800000000000001</v>
      </c>
    </row>
    <row r="985" spans="1:5">
      <c r="A985" s="1" t="s">
        <v>7</v>
      </c>
      <c r="B985" s="14">
        <v>125</v>
      </c>
      <c r="D985" s="14">
        <v>51</v>
      </c>
      <c r="E985" s="80">
        <v>0.40799999999999997</v>
      </c>
    </row>
    <row r="986" spans="1:5">
      <c r="A986" s="1" t="s">
        <v>5</v>
      </c>
      <c r="B986" s="14">
        <v>125</v>
      </c>
      <c r="D986" s="14">
        <v>51</v>
      </c>
      <c r="E986" s="80">
        <v>0.40799999999999997</v>
      </c>
    </row>
    <row r="987" spans="1:5">
      <c r="A987" s="1" t="s">
        <v>4</v>
      </c>
      <c r="B987" s="14">
        <v>125</v>
      </c>
      <c r="D987" s="14">
        <v>37</v>
      </c>
      <c r="E987" s="80">
        <v>0.29599999999999999</v>
      </c>
    </row>
    <row r="990" spans="1:5" ht="15">
      <c r="A990" s="65" t="s">
        <v>167</v>
      </c>
    </row>
    <row r="991" spans="1:5">
      <c r="B991" s="36" t="s">
        <v>168</v>
      </c>
      <c r="D991" s="36" t="s">
        <v>169</v>
      </c>
      <c r="E991" s="36" t="s">
        <v>170</v>
      </c>
    </row>
    <row r="992" spans="1:5">
      <c r="A992" s="1" t="s">
        <v>6</v>
      </c>
      <c r="B992" s="14">
        <v>123</v>
      </c>
      <c r="D992" s="14">
        <v>77</v>
      </c>
      <c r="E992" s="80">
        <v>0.62601626016260159</v>
      </c>
    </row>
    <row r="993" spans="1:9">
      <c r="A993" s="1" t="s">
        <v>7</v>
      </c>
      <c r="B993" s="14">
        <v>123</v>
      </c>
      <c r="D993" s="14">
        <v>58</v>
      </c>
      <c r="E993" s="80">
        <v>0.47154471544715448</v>
      </c>
    </row>
    <row r="994" spans="1:9">
      <c r="A994" s="1" t="s">
        <v>5</v>
      </c>
      <c r="B994" s="14">
        <v>123</v>
      </c>
      <c r="D994" s="14">
        <v>58</v>
      </c>
      <c r="E994" s="80">
        <v>0.47154471544715448</v>
      </c>
    </row>
    <row r="995" spans="1:9">
      <c r="A995" s="1" t="s">
        <v>4</v>
      </c>
      <c r="B995" s="14">
        <v>123</v>
      </c>
      <c r="D995" s="14">
        <v>44</v>
      </c>
      <c r="E995" s="80">
        <v>0.35772357723577236</v>
      </c>
    </row>
    <row r="998" spans="1:9" ht="15">
      <c r="A998" s="65" t="s">
        <v>429</v>
      </c>
      <c r="G998" s="87" t="s">
        <v>274</v>
      </c>
      <c r="I998" s="87"/>
    </row>
    <row r="999" spans="1:9">
      <c r="B999" s="36" t="s">
        <v>172</v>
      </c>
      <c r="D999" s="36" t="s">
        <v>169</v>
      </c>
      <c r="E999" s="36" t="s">
        <v>273</v>
      </c>
      <c r="F999" s="84" t="s">
        <v>276</v>
      </c>
      <c r="G999" s="86" t="s">
        <v>275</v>
      </c>
      <c r="H999" s="84"/>
      <c r="I999" s="86"/>
    </row>
    <row r="1000" spans="1:9">
      <c r="A1000" s="1" t="s">
        <v>5</v>
      </c>
      <c r="B1000" s="14">
        <f>STATS!$D$349</f>
        <v>126</v>
      </c>
      <c r="D1000" s="14">
        <f>STATS!G349</f>
        <v>30</v>
      </c>
      <c r="E1000" s="80">
        <f>D1000/B1000</f>
        <v>0.23809523809523808</v>
      </c>
      <c r="F1000" s="14">
        <f>STATS!R128</f>
        <v>5</v>
      </c>
      <c r="G1000" s="88">
        <f>F1000/D1000</f>
        <v>0.16666666666666666</v>
      </c>
      <c r="H1000" s="14"/>
    </row>
    <row r="1001" spans="1:9">
      <c r="A1001" s="1" t="s">
        <v>7</v>
      </c>
      <c r="B1001" s="14">
        <f>STATS!$D$349</f>
        <v>126</v>
      </c>
      <c r="D1001" s="14">
        <f>STATS!I349</f>
        <v>26</v>
      </c>
      <c r="E1001" s="80">
        <f>D1001/B1001</f>
        <v>0.20634920634920634</v>
      </c>
      <c r="F1001" s="14">
        <f>STATS!T128</f>
        <v>3</v>
      </c>
      <c r="G1001" s="88">
        <f>F1001/D1001</f>
        <v>0.11538461538461539</v>
      </c>
      <c r="H1001" s="14"/>
    </row>
    <row r="1002" spans="1:9">
      <c r="A1002" s="1" t="s">
        <v>6</v>
      </c>
      <c r="B1002" s="14">
        <f>STATS!$D$349</f>
        <v>126</v>
      </c>
      <c r="D1002" s="14">
        <f>STATS!H349</f>
        <v>22</v>
      </c>
      <c r="E1002" s="80">
        <f>D1002/B1002</f>
        <v>0.17460317460317459</v>
      </c>
      <c r="F1002" s="14">
        <f>STATS!S128</f>
        <v>3</v>
      </c>
      <c r="G1002" s="88">
        <f>F1002/D1002</f>
        <v>0.13636363636363635</v>
      </c>
      <c r="H1002" s="14"/>
    </row>
    <row r="1003" spans="1:9">
      <c r="A1003" s="1" t="s">
        <v>4</v>
      </c>
      <c r="B1003" s="14">
        <f>STATS!$D$349</f>
        <v>126</v>
      </c>
      <c r="D1003" s="14">
        <f>STATS!F349</f>
        <v>14</v>
      </c>
      <c r="E1003" s="80">
        <f>D1003/B1003</f>
        <v>0.1111111111111111</v>
      </c>
      <c r="F1003" s="14">
        <f>STATS!Q128</f>
        <v>3</v>
      </c>
      <c r="G1003" s="88">
        <f>F1003/D1003</f>
        <v>0.21428571428571427</v>
      </c>
      <c r="H1003" s="14"/>
    </row>
    <row r="1004" spans="1:9">
      <c r="H1004" s="5"/>
    </row>
    <row r="1006" spans="1:9" ht="15">
      <c r="A1006" s="65" t="s">
        <v>399</v>
      </c>
      <c r="G1006" s="87" t="s">
        <v>274</v>
      </c>
      <c r="I1006" s="87"/>
    </row>
    <row r="1007" spans="1:9">
      <c r="B1007" s="36" t="s">
        <v>172</v>
      </c>
      <c r="D1007" s="36" t="s">
        <v>169</v>
      </c>
      <c r="E1007" s="36" t="s">
        <v>273</v>
      </c>
      <c r="F1007" s="84" t="s">
        <v>276</v>
      </c>
      <c r="G1007" s="86" t="s">
        <v>275</v>
      </c>
      <c r="H1007" s="84"/>
      <c r="I1007" s="86"/>
    </row>
    <row r="1008" spans="1:9">
      <c r="A1008" s="1" t="s">
        <v>7</v>
      </c>
      <c r="B1008" s="14">
        <v>144</v>
      </c>
      <c r="D1008" s="14">
        <v>57</v>
      </c>
      <c r="E1008" s="80">
        <v>0.39583333333333331</v>
      </c>
      <c r="F1008" s="14">
        <v>6</v>
      </c>
      <c r="G1008" s="88">
        <v>0.10526315789473684</v>
      </c>
      <c r="H1008" s="14"/>
    </row>
    <row r="1009" spans="1:9">
      <c r="A1009" s="1" t="s">
        <v>5</v>
      </c>
      <c r="B1009" s="14">
        <v>144</v>
      </c>
      <c r="D1009" s="14">
        <v>39</v>
      </c>
      <c r="E1009" s="80">
        <v>0.27083333333333331</v>
      </c>
      <c r="F1009" s="14">
        <v>6</v>
      </c>
      <c r="G1009" s="88">
        <v>0.15384615384615385</v>
      </c>
      <c r="H1009" s="14"/>
    </row>
    <row r="1010" spans="1:9">
      <c r="A1010" s="1" t="s">
        <v>6</v>
      </c>
      <c r="B1010" s="14">
        <v>144</v>
      </c>
      <c r="D1010" s="14">
        <v>26</v>
      </c>
      <c r="E1010" s="80">
        <v>0.18055555555555555</v>
      </c>
      <c r="F1010" s="14">
        <v>3</v>
      </c>
      <c r="G1010" s="88">
        <v>0.11538461538461539</v>
      </c>
      <c r="H1010" s="14"/>
    </row>
    <row r="1011" spans="1:9">
      <c r="A1011" s="1" t="s">
        <v>4</v>
      </c>
      <c r="B1011" s="14">
        <v>144</v>
      </c>
      <c r="D1011" s="14">
        <v>18</v>
      </c>
      <c r="E1011" s="80">
        <v>0.125</v>
      </c>
      <c r="F1011" s="14">
        <v>4</v>
      </c>
      <c r="G1011" s="88">
        <v>0.22222222222222221</v>
      </c>
      <c r="H1011" s="14"/>
    </row>
    <row r="1012" spans="1:9">
      <c r="H1012" s="5"/>
    </row>
    <row r="1014" spans="1:9" ht="15">
      <c r="A1014" s="65" t="s">
        <v>383</v>
      </c>
      <c r="G1014" s="87" t="s">
        <v>274</v>
      </c>
      <c r="I1014" s="87"/>
    </row>
    <row r="1015" spans="1:9">
      <c r="B1015" s="36" t="s">
        <v>172</v>
      </c>
      <c r="D1015" s="36" t="s">
        <v>169</v>
      </c>
      <c r="E1015" s="36" t="s">
        <v>273</v>
      </c>
      <c r="F1015" s="84" t="s">
        <v>276</v>
      </c>
      <c r="G1015" s="86" t="s">
        <v>275</v>
      </c>
      <c r="H1015" s="84"/>
      <c r="I1015" s="86"/>
    </row>
    <row r="1016" spans="1:9">
      <c r="A1016" s="1" t="s">
        <v>7</v>
      </c>
      <c r="B1016" s="14">
        <v>144</v>
      </c>
      <c r="D1016" s="14">
        <v>50</v>
      </c>
      <c r="E1016" s="80">
        <v>0.34722222222222221</v>
      </c>
      <c r="F1016" s="14">
        <v>8</v>
      </c>
      <c r="G1016" s="88">
        <v>0.16</v>
      </c>
      <c r="H1016" s="14"/>
    </row>
    <row r="1017" spans="1:9">
      <c r="A1017" s="1" t="s">
        <v>6</v>
      </c>
      <c r="B1017" s="14">
        <v>144</v>
      </c>
      <c r="D1017" s="14">
        <v>40</v>
      </c>
      <c r="E1017" s="80">
        <v>0.27777777777777779</v>
      </c>
      <c r="F1017" s="14">
        <v>5</v>
      </c>
      <c r="G1017" s="88">
        <v>0.125</v>
      </c>
      <c r="H1017" s="14"/>
    </row>
    <row r="1018" spans="1:9">
      <c r="A1018" s="1" t="s">
        <v>5</v>
      </c>
      <c r="B1018" s="14">
        <v>144</v>
      </c>
      <c r="D1018" s="14">
        <v>39</v>
      </c>
      <c r="E1018" s="80">
        <v>0.27083333333333331</v>
      </c>
      <c r="F1018" s="14">
        <v>5</v>
      </c>
      <c r="G1018" s="88">
        <v>0.12820512820512819</v>
      </c>
      <c r="H1018" s="14"/>
    </row>
    <row r="1019" spans="1:9">
      <c r="A1019" s="1" t="s">
        <v>4</v>
      </c>
      <c r="B1019" s="14">
        <v>144</v>
      </c>
      <c r="D1019" s="14">
        <v>31</v>
      </c>
      <c r="E1019" s="80">
        <v>0.21527777777777779</v>
      </c>
      <c r="F1019" s="14">
        <v>4</v>
      </c>
      <c r="G1019" s="88">
        <v>0.12903225806451613</v>
      </c>
      <c r="H1019" s="14"/>
    </row>
    <row r="1020" spans="1:9">
      <c r="H1020" s="5"/>
    </row>
    <row r="1022" spans="1:9" ht="15">
      <c r="A1022" s="65" t="s">
        <v>367</v>
      </c>
      <c r="G1022" s="87" t="s">
        <v>274</v>
      </c>
      <c r="I1022" s="87"/>
    </row>
    <row r="1023" spans="1:9">
      <c r="B1023" s="36" t="s">
        <v>172</v>
      </c>
      <c r="D1023" s="36" t="s">
        <v>169</v>
      </c>
      <c r="E1023" s="36" t="s">
        <v>273</v>
      </c>
      <c r="F1023" s="84" t="s">
        <v>276</v>
      </c>
      <c r="G1023" s="86" t="s">
        <v>275</v>
      </c>
      <c r="H1023" s="84"/>
      <c r="I1023" s="86"/>
    </row>
    <row r="1024" spans="1:9">
      <c r="A1024" s="1" t="s">
        <v>7</v>
      </c>
      <c r="B1024" s="14">
        <v>144</v>
      </c>
      <c r="D1024" s="14">
        <v>47</v>
      </c>
      <c r="E1024" s="80">
        <v>0.3263888888888889</v>
      </c>
      <c r="F1024" s="14">
        <v>7</v>
      </c>
      <c r="G1024" s="88">
        <v>0.14893617021276595</v>
      </c>
      <c r="H1024" s="14"/>
    </row>
    <row r="1025" spans="1:9">
      <c r="A1025" s="1" t="s">
        <v>6</v>
      </c>
      <c r="B1025" s="14">
        <v>144</v>
      </c>
      <c r="D1025" s="14">
        <v>34</v>
      </c>
      <c r="E1025" s="80">
        <v>0.2361111111111111</v>
      </c>
      <c r="F1025" s="14">
        <v>4</v>
      </c>
      <c r="G1025" s="88">
        <v>0.11764705882352941</v>
      </c>
      <c r="H1025" s="14"/>
    </row>
    <row r="1026" spans="1:9">
      <c r="A1026" s="1" t="s">
        <v>5</v>
      </c>
      <c r="B1026" s="14">
        <v>144</v>
      </c>
      <c r="D1026" s="14">
        <v>25</v>
      </c>
      <c r="E1026" s="80">
        <v>0.1736111111111111</v>
      </c>
      <c r="F1026" s="14">
        <v>4</v>
      </c>
      <c r="G1026" s="88">
        <v>0.16</v>
      </c>
      <c r="H1026" s="14"/>
    </row>
    <row r="1027" spans="1:9">
      <c r="A1027" s="1" t="s">
        <v>4</v>
      </c>
      <c r="B1027" s="14">
        <v>144</v>
      </c>
      <c r="D1027" s="14">
        <v>22</v>
      </c>
      <c r="E1027" s="80">
        <v>0.15277777777777779</v>
      </c>
      <c r="F1027" s="14">
        <v>2</v>
      </c>
      <c r="G1027" s="88">
        <v>9.0909090909090912E-2</v>
      </c>
      <c r="H1027" s="14"/>
    </row>
    <row r="1028" spans="1:9">
      <c r="H1028" s="5"/>
    </row>
    <row r="1030" spans="1:9" ht="15">
      <c r="A1030" s="65" t="s">
        <v>355</v>
      </c>
      <c r="G1030" s="87" t="s">
        <v>274</v>
      </c>
      <c r="I1030" s="87"/>
    </row>
    <row r="1031" spans="1:9">
      <c r="B1031" s="36" t="s">
        <v>172</v>
      </c>
      <c r="D1031" s="36" t="s">
        <v>169</v>
      </c>
      <c r="E1031" s="36" t="s">
        <v>273</v>
      </c>
      <c r="F1031" s="84" t="s">
        <v>276</v>
      </c>
      <c r="G1031" s="86" t="s">
        <v>275</v>
      </c>
      <c r="H1031" s="84"/>
      <c r="I1031" s="86"/>
    </row>
    <row r="1032" spans="1:9">
      <c r="A1032" s="1" t="s">
        <v>7</v>
      </c>
      <c r="B1032" s="14">
        <v>144</v>
      </c>
      <c r="D1032" s="14">
        <v>46</v>
      </c>
      <c r="E1032" s="80">
        <v>0.31944444444444442</v>
      </c>
      <c r="F1032" s="14">
        <v>4</v>
      </c>
      <c r="G1032" s="88">
        <v>8.6956521739130432E-2</v>
      </c>
      <c r="H1032" s="14"/>
    </row>
    <row r="1033" spans="1:9">
      <c r="A1033" s="1" t="s">
        <v>5</v>
      </c>
      <c r="B1033" s="14">
        <v>144</v>
      </c>
      <c r="D1033" s="14">
        <v>42</v>
      </c>
      <c r="E1033" s="80">
        <v>0.29166666666666669</v>
      </c>
      <c r="F1033" s="14">
        <v>5</v>
      </c>
      <c r="G1033" s="88">
        <v>0.11904761904761904</v>
      </c>
      <c r="H1033" s="14"/>
    </row>
    <row r="1034" spans="1:9">
      <c r="A1034" s="1" t="s">
        <v>6</v>
      </c>
      <c r="B1034" s="14">
        <v>144</v>
      </c>
      <c r="D1034" s="14">
        <v>37</v>
      </c>
      <c r="E1034" s="80">
        <v>0.25694444444444442</v>
      </c>
      <c r="F1034" s="14">
        <v>3</v>
      </c>
      <c r="G1034" s="88">
        <v>8.1081081081081086E-2</v>
      </c>
      <c r="H1034" s="14"/>
    </row>
    <row r="1035" spans="1:9">
      <c r="A1035" s="1" t="s">
        <v>4</v>
      </c>
      <c r="B1035" s="14">
        <v>144</v>
      </c>
      <c r="D1035" s="14">
        <v>30</v>
      </c>
      <c r="E1035" s="80">
        <v>0.20833333333333334</v>
      </c>
      <c r="F1035" s="14">
        <v>7</v>
      </c>
      <c r="G1035" s="88">
        <v>0.23333333333333334</v>
      </c>
      <c r="H1035" s="14"/>
    </row>
    <row r="1036" spans="1:9">
      <c r="H1036" s="5"/>
    </row>
    <row r="1038" spans="1:9" ht="15">
      <c r="A1038" s="65" t="s">
        <v>338</v>
      </c>
      <c r="G1038" s="87" t="s">
        <v>274</v>
      </c>
      <c r="I1038" s="87"/>
    </row>
    <row r="1039" spans="1:9">
      <c r="B1039" s="36" t="s">
        <v>172</v>
      </c>
      <c r="D1039" s="36" t="s">
        <v>169</v>
      </c>
      <c r="E1039" s="36" t="s">
        <v>273</v>
      </c>
      <c r="F1039" s="84" t="s">
        <v>276</v>
      </c>
      <c r="G1039" s="86" t="s">
        <v>275</v>
      </c>
      <c r="H1039" s="84"/>
      <c r="I1039" s="86"/>
    </row>
    <row r="1040" spans="1:9">
      <c r="A1040" s="1" t="s">
        <v>7</v>
      </c>
      <c r="B1040" s="14">
        <v>144</v>
      </c>
      <c r="D1040" s="14">
        <v>43</v>
      </c>
      <c r="E1040" s="80">
        <v>0.2986111111111111</v>
      </c>
      <c r="F1040" s="14">
        <v>7</v>
      </c>
      <c r="G1040" s="88">
        <v>0.16279069767441862</v>
      </c>
      <c r="H1040" s="14"/>
    </row>
    <row r="1041" spans="1:9">
      <c r="A1041" s="1" t="s">
        <v>5</v>
      </c>
      <c r="B1041" s="14">
        <v>144</v>
      </c>
      <c r="D1041" s="14">
        <v>37</v>
      </c>
      <c r="E1041" s="80">
        <v>0.25694444444444442</v>
      </c>
      <c r="F1041" s="14">
        <v>6</v>
      </c>
      <c r="G1041" s="88">
        <v>0.16216216216216217</v>
      </c>
      <c r="H1041" s="14"/>
    </row>
    <row r="1042" spans="1:9">
      <c r="A1042" s="1" t="s">
        <v>4</v>
      </c>
      <c r="B1042" s="14">
        <v>144</v>
      </c>
      <c r="D1042" s="14">
        <v>34</v>
      </c>
      <c r="E1042" s="80">
        <v>0.2361111111111111</v>
      </c>
      <c r="F1042" s="14">
        <v>1</v>
      </c>
      <c r="G1042" s="88">
        <v>2.9411764705882353E-2</v>
      </c>
      <c r="H1042" s="14"/>
    </row>
    <row r="1043" spans="1:9">
      <c r="A1043" s="1" t="s">
        <v>6</v>
      </c>
      <c r="B1043" s="14">
        <v>144</v>
      </c>
      <c r="D1043" s="14">
        <v>26</v>
      </c>
      <c r="E1043" s="80">
        <v>0.18055555555555555</v>
      </c>
      <c r="F1043" s="14">
        <v>4</v>
      </c>
      <c r="G1043" s="88">
        <v>0.15384615384615385</v>
      </c>
      <c r="H1043" s="14"/>
    </row>
    <row r="1044" spans="1:9">
      <c r="H1044" s="5"/>
    </row>
    <row r="1046" spans="1:9" ht="15">
      <c r="A1046" s="65" t="s">
        <v>322</v>
      </c>
      <c r="G1046" s="87" t="s">
        <v>274</v>
      </c>
      <c r="I1046" s="87"/>
    </row>
    <row r="1047" spans="1:9">
      <c r="B1047" s="36" t="s">
        <v>172</v>
      </c>
      <c r="D1047" s="36" t="s">
        <v>169</v>
      </c>
      <c r="E1047" s="36" t="s">
        <v>273</v>
      </c>
      <c r="F1047" s="84" t="s">
        <v>276</v>
      </c>
      <c r="G1047" s="86" t="s">
        <v>275</v>
      </c>
      <c r="H1047" s="84"/>
      <c r="I1047" s="86"/>
    </row>
    <row r="1048" spans="1:9">
      <c r="A1048" s="1" t="s">
        <v>7</v>
      </c>
      <c r="B1048" s="14">
        <v>144</v>
      </c>
      <c r="D1048" s="14">
        <v>47</v>
      </c>
      <c r="E1048" s="80">
        <v>0.3263888888888889</v>
      </c>
      <c r="F1048" s="14">
        <v>4</v>
      </c>
      <c r="G1048" s="88">
        <v>8.5106382978723402E-2</v>
      </c>
      <c r="H1048" s="14"/>
    </row>
    <row r="1049" spans="1:9">
      <c r="A1049" s="1" t="s">
        <v>5</v>
      </c>
      <c r="B1049" s="14">
        <v>144</v>
      </c>
      <c r="D1049" s="14">
        <v>35</v>
      </c>
      <c r="E1049" s="80">
        <v>0.24305555555555555</v>
      </c>
      <c r="F1049" s="14">
        <v>4</v>
      </c>
      <c r="G1049" s="88">
        <v>0.11428571428571428</v>
      </c>
      <c r="H1049" s="14"/>
    </row>
    <row r="1050" spans="1:9">
      <c r="A1050" s="1" t="s">
        <v>4</v>
      </c>
      <c r="B1050" s="14">
        <v>144</v>
      </c>
      <c r="D1050" s="14">
        <v>35</v>
      </c>
      <c r="E1050" s="80">
        <v>0.24305555555555555</v>
      </c>
      <c r="F1050" s="14">
        <v>2</v>
      </c>
      <c r="G1050" s="88">
        <v>5.7142857142857141E-2</v>
      </c>
      <c r="H1050" s="14"/>
    </row>
    <row r="1051" spans="1:9">
      <c r="A1051" s="1" t="s">
        <v>6</v>
      </c>
      <c r="B1051" s="14">
        <v>144</v>
      </c>
      <c r="D1051" s="14">
        <v>27</v>
      </c>
      <c r="E1051" s="80">
        <v>0.1875</v>
      </c>
      <c r="F1051" s="14">
        <v>3</v>
      </c>
      <c r="G1051" s="88">
        <v>0.1111111111111111</v>
      </c>
      <c r="H1051" s="14"/>
    </row>
    <row r="1052" spans="1:9">
      <c r="H1052" s="5"/>
    </row>
    <row r="1054" spans="1:9" ht="15">
      <c r="A1054" s="65" t="s">
        <v>311</v>
      </c>
      <c r="G1054" s="87" t="s">
        <v>274</v>
      </c>
      <c r="I1054" s="87"/>
    </row>
    <row r="1055" spans="1:9">
      <c r="B1055" s="36" t="s">
        <v>172</v>
      </c>
      <c r="D1055" s="36" t="s">
        <v>169</v>
      </c>
      <c r="E1055" s="36" t="s">
        <v>273</v>
      </c>
      <c r="F1055" s="84" t="s">
        <v>276</v>
      </c>
      <c r="G1055" s="86" t="s">
        <v>275</v>
      </c>
      <c r="H1055" s="84"/>
      <c r="I1055" s="86"/>
    </row>
    <row r="1056" spans="1:9">
      <c r="A1056" s="1" t="s">
        <v>7</v>
      </c>
      <c r="B1056" s="14">
        <v>144</v>
      </c>
      <c r="D1056" s="14">
        <v>55</v>
      </c>
      <c r="E1056" s="80">
        <v>0.38194444444444442</v>
      </c>
      <c r="F1056" s="14">
        <v>9</v>
      </c>
      <c r="G1056" s="88">
        <v>0.16363636363636364</v>
      </c>
      <c r="H1056" s="14"/>
    </row>
    <row r="1057" spans="1:9">
      <c r="A1057" s="1" t="s">
        <v>5</v>
      </c>
      <c r="B1057" s="14">
        <v>144</v>
      </c>
      <c r="D1057" s="14">
        <v>40</v>
      </c>
      <c r="E1057" s="80">
        <v>0.27777777777777779</v>
      </c>
      <c r="F1057" s="14">
        <v>2</v>
      </c>
      <c r="G1057" s="88">
        <v>0.05</v>
      </c>
      <c r="H1057" s="14"/>
    </row>
    <row r="1058" spans="1:9">
      <c r="A1058" s="1" t="s">
        <v>6</v>
      </c>
      <c r="B1058" s="14">
        <v>144</v>
      </c>
      <c r="D1058" s="14">
        <v>39</v>
      </c>
      <c r="E1058" s="80">
        <v>0.27083333333333331</v>
      </c>
      <c r="F1058" s="14">
        <v>4</v>
      </c>
      <c r="G1058" s="88">
        <v>0.10256410256410256</v>
      </c>
      <c r="H1058" s="14"/>
    </row>
    <row r="1059" spans="1:9">
      <c r="A1059" s="1" t="s">
        <v>4</v>
      </c>
      <c r="B1059" s="14">
        <v>144</v>
      </c>
      <c r="D1059" s="14">
        <v>32</v>
      </c>
      <c r="E1059" s="80">
        <v>0.22222222222222221</v>
      </c>
      <c r="F1059" s="14">
        <v>1</v>
      </c>
      <c r="G1059" s="88">
        <v>3.125E-2</v>
      </c>
      <c r="H1059" s="14"/>
    </row>
    <row r="1060" spans="1:9">
      <c r="H1060" s="5"/>
    </row>
    <row r="1062" spans="1:9" ht="15">
      <c r="A1062" s="65" t="s">
        <v>294</v>
      </c>
      <c r="G1062" s="87" t="s">
        <v>274</v>
      </c>
      <c r="I1062" s="87"/>
    </row>
    <row r="1063" spans="1:9">
      <c r="B1063" s="36" t="s">
        <v>172</v>
      </c>
      <c r="D1063" s="36" t="s">
        <v>169</v>
      </c>
      <c r="E1063" s="36" t="s">
        <v>273</v>
      </c>
      <c r="F1063" s="84" t="s">
        <v>276</v>
      </c>
      <c r="G1063" s="86" t="s">
        <v>275</v>
      </c>
      <c r="H1063" s="84"/>
      <c r="I1063" s="86"/>
    </row>
    <row r="1064" spans="1:9">
      <c r="A1064" s="1" t="s">
        <v>6</v>
      </c>
      <c r="B1064" s="14">
        <v>144</v>
      </c>
      <c r="D1064" s="14">
        <v>45</v>
      </c>
      <c r="E1064" s="80">
        <v>0.3125</v>
      </c>
      <c r="F1064" s="14">
        <v>4</v>
      </c>
      <c r="G1064" s="88">
        <v>8.8888888888888892E-2</v>
      </c>
      <c r="H1064" s="14"/>
    </row>
    <row r="1065" spans="1:9">
      <c r="A1065" s="1" t="s">
        <v>5</v>
      </c>
      <c r="B1065" s="14">
        <v>144</v>
      </c>
      <c r="D1065" s="14">
        <v>40</v>
      </c>
      <c r="E1065" s="80">
        <v>0.27777777777777779</v>
      </c>
      <c r="F1065" s="14">
        <v>4</v>
      </c>
      <c r="G1065" s="88">
        <v>0.1</v>
      </c>
      <c r="H1065" s="14"/>
    </row>
    <row r="1066" spans="1:9">
      <c r="A1066" s="1" t="s">
        <v>7</v>
      </c>
      <c r="B1066" s="14">
        <v>144</v>
      </c>
      <c r="D1066" s="14">
        <v>35</v>
      </c>
      <c r="E1066" s="80">
        <v>0.24305555555555555</v>
      </c>
      <c r="F1066" s="14">
        <v>4</v>
      </c>
      <c r="G1066" s="88">
        <v>0.11428571428571428</v>
      </c>
      <c r="H1066" s="14"/>
    </row>
    <row r="1067" spans="1:9">
      <c r="A1067" s="1" t="s">
        <v>4</v>
      </c>
      <c r="B1067" s="14">
        <v>144</v>
      </c>
      <c r="D1067" s="14">
        <v>27</v>
      </c>
      <c r="E1067" s="80">
        <v>0.1875</v>
      </c>
      <c r="F1067" s="14">
        <v>0</v>
      </c>
      <c r="G1067" s="88">
        <v>0</v>
      </c>
      <c r="H1067" s="14"/>
    </row>
    <row r="1068" spans="1:9">
      <c r="H1068" s="5"/>
    </row>
    <row r="1070" spans="1:9" ht="15">
      <c r="A1070" s="65" t="s">
        <v>280</v>
      </c>
      <c r="G1070" s="87" t="s">
        <v>274</v>
      </c>
      <c r="I1070" s="87"/>
    </row>
    <row r="1071" spans="1:9">
      <c r="B1071" s="36" t="s">
        <v>172</v>
      </c>
      <c r="D1071" s="36" t="s">
        <v>169</v>
      </c>
      <c r="E1071" s="36" t="s">
        <v>273</v>
      </c>
      <c r="F1071" s="84" t="s">
        <v>276</v>
      </c>
      <c r="G1071" s="86" t="s">
        <v>275</v>
      </c>
      <c r="H1071" s="84"/>
      <c r="I1071" s="86"/>
    </row>
    <row r="1072" spans="1:9">
      <c r="A1072" s="1" t="s">
        <v>7</v>
      </c>
      <c r="B1072" s="14">
        <v>144</v>
      </c>
      <c r="D1072" s="14">
        <v>32</v>
      </c>
      <c r="E1072" s="80">
        <v>0.22222222222222221</v>
      </c>
      <c r="F1072" s="14">
        <v>4</v>
      </c>
      <c r="G1072" s="88">
        <v>0.125</v>
      </c>
      <c r="H1072" s="14"/>
    </row>
    <row r="1073" spans="1:9">
      <c r="A1073" s="1" t="s">
        <v>5</v>
      </c>
      <c r="B1073" s="14">
        <v>144</v>
      </c>
      <c r="D1073" s="14">
        <v>22</v>
      </c>
      <c r="E1073" s="80">
        <v>0.15277777777777779</v>
      </c>
      <c r="F1073" s="14">
        <v>2</v>
      </c>
      <c r="G1073" s="88">
        <v>9.0909090909090912E-2</v>
      </c>
      <c r="H1073" s="14"/>
    </row>
    <row r="1074" spans="1:9">
      <c r="A1074" s="1" t="s">
        <v>4</v>
      </c>
      <c r="B1074" s="14">
        <v>144</v>
      </c>
      <c r="D1074" s="14">
        <v>21</v>
      </c>
      <c r="E1074" s="80">
        <v>0.14583333333333334</v>
      </c>
      <c r="F1074" s="14">
        <v>2</v>
      </c>
      <c r="G1074" s="88">
        <v>9.5238095238095233E-2</v>
      </c>
      <c r="H1074" s="14"/>
    </row>
    <row r="1075" spans="1:9">
      <c r="A1075" s="1" t="s">
        <v>6</v>
      </c>
      <c r="B1075" s="14" t="s">
        <v>291</v>
      </c>
      <c r="D1075" s="14" t="s">
        <v>291</v>
      </c>
      <c r="E1075" s="14" t="s">
        <v>291</v>
      </c>
      <c r="F1075" s="14" t="s">
        <v>291</v>
      </c>
      <c r="G1075" s="14" t="s">
        <v>291</v>
      </c>
      <c r="H1075" s="14"/>
    </row>
    <row r="1076" spans="1:9">
      <c r="H1076" s="5"/>
    </row>
    <row r="1078" spans="1:9" ht="15">
      <c r="A1078" s="65" t="s">
        <v>257</v>
      </c>
      <c r="G1078" s="87" t="s">
        <v>274</v>
      </c>
      <c r="I1078" s="87"/>
    </row>
    <row r="1079" spans="1:9">
      <c r="B1079" s="36" t="s">
        <v>172</v>
      </c>
      <c r="D1079" s="36" t="s">
        <v>169</v>
      </c>
      <c r="E1079" s="36" t="s">
        <v>273</v>
      </c>
      <c r="F1079" s="84" t="s">
        <v>276</v>
      </c>
      <c r="G1079" s="86" t="s">
        <v>275</v>
      </c>
      <c r="H1079" s="84"/>
      <c r="I1079" s="86"/>
    </row>
    <row r="1080" spans="1:9">
      <c r="A1080" s="1" t="s">
        <v>7</v>
      </c>
      <c r="B1080" s="14">
        <v>144</v>
      </c>
      <c r="D1080" s="14">
        <v>45</v>
      </c>
      <c r="E1080" s="80">
        <v>0.3125</v>
      </c>
      <c r="F1080" s="14">
        <v>4</v>
      </c>
      <c r="G1080" s="88">
        <v>8.8888888888888892E-2</v>
      </c>
      <c r="H1080" s="14"/>
    </row>
    <row r="1081" spans="1:9">
      <c r="A1081" s="1" t="s">
        <v>6</v>
      </c>
      <c r="B1081" s="14">
        <v>144</v>
      </c>
      <c r="D1081" s="14">
        <v>43</v>
      </c>
      <c r="E1081" s="80">
        <v>0.2986111111111111</v>
      </c>
      <c r="F1081" s="14">
        <v>7</v>
      </c>
      <c r="G1081" s="88">
        <v>0.16279069767441862</v>
      </c>
      <c r="H1081" s="14"/>
    </row>
    <row r="1082" spans="1:9">
      <c r="A1082" s="1" t="s">
        <v>4</v>
      </c>
      <c r="B1082" s="14">
        <v>144</v>
      </c>
      <c r="D1082" s="14">
        <v>37</v>
      </c>
      <c r="E1082" s="80">
        <v>0.25694444444444442</v>
      </c>
      <c r="F1082" s="14">
        <v>3</v>
      </c>
      <c r="G1082" s="88">
        <v>8.1081081081081086E-2</v>
      </c>
      <c r="H1082" s="14"/>
    </row>
    <row r="1083" spans="1:9">
      <c r="A1083" s="1" t="s">
        <v>5</v>
      </c>
      <c r="B1083" s="14">
        <v>144</v>
      </c>
      <c r="D1083" s="14">
        <v>33</v>
      </c>
      <c r="E1083" s="80">
        <v>0.22916666666666666</v>
      </c>
      <c r="F1083" s="14">
        <v>5</v>
      </c>
      <c r="G1083" s="88">
        <v>0.15151515151515152</v>
      </c>
      <c r="H1083" s="14"/>
    </row>
    <row r="1084" spans="1:9">
      <c r="H1084" s="5"/>
    </row>
    <row r="1086" spans="1:9" ht="15">
      <c r="A1086" s="65" t="s">
        <v>234</v>
      </c>
      <c r="G1086" s="87" t="s">
        <v>274</v>
      </c>
      <c r="H1086" s="5"/>
      <c r="I1086" s="87"/>
    </row>
    <row r="1087" spans="1:9">
      <c r="B1087" s="36" t="s">
        <v>172</v>
      </c>
      <c r="D1087" s="36" t="s">
        <v>169</v>
      </c>
      <c r="E1087" s="36" t="s">
        <v>273</v>
      </c>
      <c r="F1087" s="84" t="s">
        <v>276</v>
      </c>
      <c r="G1087" s="86" t="s">
        <v>275</v>
      </c>
      <c r="H1087" s="84"/>
      <c r="I1087" s="86"/>
    </row>
    <row r="1088" spans="1:9">
      <c r="A1088" s="1" t="s">
        <v>6</v>
      </c>
      <c r="B1088" s="14">
        <v>131</v>
      </c>
      <c r="D1088" s="14">
        <v>50</v>
      </c>
      <c r="E1088" s="80">
        <v>0.38167938931297712</v>
      </c>
      <c r="F1088" s="5">
        <v>8</v>
      </c>
      <c r="G1088" s="88">
        <f>F1088/D1088</f>
        <v>0.16</v>
      </c>
      <c r="H1088" s="5"/>
    </row>
    <row r="1089" spans="1:9">
      <c r="A1089" s="1" t="s">
        <v>7</v>
      </c>
      <c r="B1089" s="14">
        <v>131</v>
      </c>
      <c r="D1089" s="14">
        <v>35</v>
      </c>
      <c r="E1089" s="80">
        <v>0.26717557251908397</v>
      </c>
      <c r="F1089" s="5">
        <v>2</v>
      </c>
      <c r="G1089" s="88">
        <f>F1089/D1089</f>
        <v>5.7142857142857141E-2</v>
      </c>
      <c r="H1089" s="5"/>
    </row>
    <row r="1090" spans="1:9">
      <c r="A1090" s="1" t="s">
        <v>5</v>
      </c>
      <c r="B1090" s="14">
        <v>131</v>
      </c>
      <c r="D1090" s="14">
        <v>32</v>
      </c>
      <c r="E1090" s="80">
        <v>0.24427480916030533</v>
      </c>
      <c r="F1090" s="5">
        <v>4</v>
      </c>
      <c r="G1090" s="88">
        <f>F1090/D1090</f>
        <v>0.125</v>
      </c>
      <c r="H1090" s="5"/>
    </row>
    <row r="1091" spans="1:9">
      <c r="A1091" s="1" t="s">
        <v>4</v>
      </c>
      <c r="B1091" s="14">
        <v>131</v>
      </c>
      <c r="D1091" s="14">
        <v>27</v>
      </c>
      <c r="E1091" s="80">
        <v>0.20610687022900764</v>
      </c>
      <c r="F1091" s="5">
        <v>3</v>
      </c>
      <c r="G1091" s="88">
        <f>F1091/D1091</f>
        <v>0.1111111111111111</v>
      </c>
      <c r="H1091" s="5"/>
    </row>
    <row r="1092" spans="1:9">
      <c r="F1092" s="5"/>
      <c r="H1092" s="5"/>
    </row>
    <row r="1093" spans="1:9">
      <c r="F1093" s="5"/>
      <c r="H1093" s="5"/>
    </row>
    <row r="1094" spans="1:9" ht="15">
      <c r="A1094" s="65" t="s">
        <v>224</v>
      </c>
      <c r="F1094" s="5"/>
      <c r="G1094" s="87" t="s">
        <v>274</v>
      </c>
      <c r="H1094" s="5"/>
      <c r="I1094" s="87"/>
    </row>
    <row r="1095" spans="1:9">
      <c r="B1095" s="36" t="s">
        <v>172</v>
      </c>
      <c r="D1095" s="36" t="s">
        <v>169</v>
      </c>
      <c r="E1095" s="36" t="s">
        <v>273</v>
      </c>
      <c r="F1095" s="84" t="s">
        <v>276</v>
      </c>
      <c r="G1095" s="86" t="s">
        <v>275</v>
      </c>
      <c r="H1095" s="84"/>
      <c r="I1095" s="86"/>
    </row>
    <row r="1096" spans="1:9">
      <c r="A1096" s="1" t="s">
        <v>6</v>
      </c>
      <c r="B1096" s="14">
        <v>142</v>
      </c>
      <c r="D1096" s="14">
        <v>50</v>
      </c>
      <c r="E1096" s="80">
        <v>0.352112676056338</v>
      </c>
      <c r="F1096" s="5">
        <v>6</v>
      </c>
      <c r="G1096" s="88">
        <f>F1096/D1096</f>
        <v>0.12</v>
      </c>
      <c r="H1096" s="5"/>
    </row>
    <row r="1097" spans="1:9">
      <c r="A1097" s="1" t="s">
        <v>7</v>
      </c>
      <c r="B1097" s="14">
        <v>142</v>
      </c>
      <c r="D1097" s="14">
        <v>38</v>
      </c>
      <c r="E1097" s="80">
        <v>0.26760563380281688</v>
      </c>
      <c r="F1097" s="5">
        <v>4</v>
      </c>
      <c r="G1097" s="88">
        <f>F1097/D1097</f>
        <v>0.10526315789473684</v>
      </c>
      <c r="H1097" s="5"/>
    </row>
    <row r="1098" spans="1:9">
      <c r="A1098" s="1" t="s">
        <v>5</v>
      </c>
      <c r="B1098" s="14">
        <v>142</v>
      </c>
      <c r="D1098" s="14">
        <v>33</v>
      </c>
      <c r="E1098" s="80">
        <v>0.23239436619718309</v>
      </c>
      <c r="F1098" s="5">
        <v>3</v>
      </c>
      <c r="G1098" s="88">
        <f>F1098/D1098</f>
        <v>9.0909090909090912E-2</v>
      </c>
      <c r="H1098" s="5"/>
    </row>
    <row r="1099" spans="1:9">
      <c r="A1099" s="1" t="s">
        <v>4</v>
      </c>
      <c r="B1099" s="14">
        <v>142</v>
      </c>
      <c r="D1099" s="14">
        <v>17</v>
      </c>
      <c r="E1099" s="80">
        <v>0.11971830985915492</v>
      </c>
      <c r="F1099" s="5">
        <v>2</v>
      </c>
      <c r="G1099" s="88">
        <f>F1099/D1099</f>
        <v>0.11764705882352941</v>
      </c>
      <c r="H1099" s="5"/>
    </row>
    <row r="1100" spans="1:9">
      <c r="F1100" s="5"/>
      <c r="H1100" s="5"/>
    </row>
    <row r="1101" spans="1:9">
      <c r="F1101" s="5"/>
      <c r="H1101" s="5"/>
    </row>
    <row r="1102" spans="1:9" ht="15">
      <c r="A1102" s="65" t="s">
        <v>179</v>
      </c>
      <c r="F1102" s="5"/>
      <c r="G1102" s="87" t="s">
        <v>274</v>
      </c>
      <c r="H1102" s="5"/>
      <c r="I1102" s="87"/>
    </row>
    <row r="1103" spans="1:9">
      <c r="B1103" s="36" t="s">
        <v>172</v>
      </c>
      <c r="D1103" s="36" t="s">
        <v>169</v>
      </c>
      <c r="E1103" s="36" t="s">
        <v>273</v>
      </c>
      <c r="F1103" s="84" t="s">
        <v>276</v>
      </c>
      <c r="G1103" s="86" t="s">
        <v>275</v>
      </c>
      <c r="H1103" s="84"/>
      <c r="I1103" s="86"/>
    </row>
    <row r="1104" spans="1:9">
      <c r="A1104" s="1" t="s">
        <v>7</v>
      </c>
      <c r="B1104" s="14">
        <v>162</v>
      </c>
      <c r="D1104" s="14">
        <v>51</v>
      </c>
      <c r="E1104" s="80">
        <v>0.31481481481481483</v>
      </c>
      <c r="F1104" s="5">
        <v>2</v>
      </c>
      <c r="G1104" s="88">
        <f>F1104/D1104</f>
        <v>3.9215686274509803E-2</v>
      </c>
      <c r="H1104" s="5"/>
    </row>
    <row r="1105" spans="1:9">
      <c r="A1105" s="1" t="s">
        <v>6</v>
      </c>
      <c r="B1105" s="14">
        <v>162</v>
      </c>
      <c r="D1105" s="14">
        <v>47</v>
      </c>
      <c r="E1105" s="80">
        <v>0.29012345679012347</v>
      </c>
      <c r="F1105" s="5">
        <v>4</v>
      </c>
      <c r="G1105" s="88">
        <f>F1105/D1105</f>
        <v>8.5106382978723402E-2</v>
      </c>
      <c r="H1105" s="5"/>
    </row>
    <row r="1106" spans="1:9">
      <c r="A1106" s="1" t="s">
        <v>5</v>
      </c>
      <c r="B1106" s="14">
        <v>162</v>
      </c>
      <c r="D1106" s="14">
        <v>46</v>
      </c>
      <c r="E1106" s="80">
        <v>0.2839506172839506</v>
      </c>
      <c r="F1106" s="5">
        <v>6</v>
      </c>
      <c r="G1106" s="88">
        <f>F1106/D1106</f>
        <v>0.13043478260869565</v>
      </c>
      <c r="H1106" s="5"/>
    </row>
    <row r="1107" spans="1:9">
      <c r="A1107" s="1" t="s">
        <v>4</v>
      </c>
      <c r="B1107" s="14">
        <v>162</v>
      </c>
      <c r="D1107" s="14">
        <v>21</v>
      </c>
      <c r="E1107" s="80">
        <v>0.12962962962962962</v>
      </c>
      <c r="F1107" s="5">
        <v>1</v>
      </c>
      <c r="G1107" s="88">
        <f>F1107/D1107</f>
        <v>4.7619047619047616E-2</v>
      </c>
      <c r="H1107" s="5"/>
    </row>
    <row r="1108" spans="1:9">
      <c r="F1108" s="5"/>
      <c r="H1108" s="5"/>
    </row>
    <row r="1109" spans="1:9">
      <c r="F1109" s="5"/>
      <c r="H1109" s="5"/>
    </row>
    <row r="1110" spans="1:9" ht="15">
      <c r="A1110" s="65" t="s">
        <v>171</v>
      </c>
      <c r="F1110" s="5"/>
      <c r="G1110" s="87" t="s">
        <v>274</v>
      </c>
      <c r="H1110" s="5"/>
      <c r="I1110" s="87"/>
    </row>
    <row r="1111" spans="1:9">
      <c r="B1111" s="36" t="s">
        <v>172</v>
      </c>
      <c r="D1111" s="36" t="s">
        <v>169</v>
      </c>
      <c r="E1111" s="36" t="s">
        <v>273</v>
      </c>
      <c r="F1111" s="84" t="s">
        <v>276</v>
      </c>
      <c r="G1111" s="86" t="s">
        <v>275</v>
      </c>
      <c r="H1111" s="84"/>
      <c r="I1111" s="86"/>
    </row>
    <row r="1112" spans="1:9">
      <c r="A1112" s="1" t="s">
        <v>6</v>
      </c>
      <c r="B1112" s="14">
        <v>162</v>
      </c>
      <c r="D1112" s="14">
        <v>63</v>
      </c>
      <c r="E1112" s="80">
        <v>0.3888888888888889</v>
      </c>
      <c r="F1112" s="5">
        <v>3</v>
      </c>
      <c r="G1112" s="88">
        <f>F1112/D1112</f>
        <v>4.7619047619047616E-2</v>
      </c>
      <c r="H1112" s="5"/>
    </row>
    <row r="1113" spans="1:9">
      <c r="A1113" s="1" t="s">
        <v>7</v>
      </c>
      <c r="B1113" s="14">
        <v>162</v>
      </c>
      <c r="D1113" s="14">
        <v>53</v>
      </c>
      <c r="E1113" s="80">
        <v>0.3271604938271605</v>
      </c>
      <c r="F1113" s="5">
        <v>4</v>
      </c>
      <c r="G1113" s="88">
        <f>F1113/D1113</f>
        <v>7.5471698113207544E-2</v>
      </c>
      <c r="H1113" s="5"/>
    </row>
    <row r="1114" spans="1:9">
      <c r="A1114" s="1" t="s">
        <v>5</v>
      </c>
      <c r="B1114" s="14">
        <v>162</v>
      </c>
      <c r="D1114" s="14">
        <v>45</v>
      </c>
      <c r="E1114" s="80">
        <v>0.27777777777777779</v>
      </c>
      <c r="F1114" s="5">
        <v>3</v>
      </c>
      <c r="G1114" s="88">
        <f>F1114/D1114</f>
        <v>6.6666666666666666E-2</v>
      </c>
      <c r="H1114" s="5"/>
    </row>
    <row r="1115" spans="1:9">
      <c r="A1115" s="1" t="s">
        <v>4</v>
      </c>
      <c r="B1115" s="14">
        <v>162</v>
      </c>
      <c r="D1115" s="14">
        <v>23</v>
      </c>
      <c r="E1115" s="80">
        <v>0.1419753086419753</v>
      </c>
      <c r="F1115" s="5">
        <v>4</v>
      </c>
      <c r="G1115" s="88">
        <f>F1115/D1115</f>
        <v>0.17391304347826086</v>
      </c>
      <c r="H1115" s="5"/>
    </row>
    <row r="1116" spans="1:9">
      <c r="B1116" s="14"/>
      <c r="D1116" s="14"/>
      <c r="E1116" s="80"/>
      <c r="H1116" s="5"/>
    </row>
    <row r="1118" spans="1:9" ht="15">
      <c r="A1118" s="65" t="s">
        <v>430</v>
      </c>
    </row>
    <row r="1119" spans="1:9">
      <c r="B1119" s="36" t="s">
        <v>172</v>
      </c>
      <c r="C1119" s="36" t="s">
        <v>192</v>
      </c>
      <c r="D1119" s="36" t="s">
        <v>193</v>
      </c>
      <c r="E1119" s="36" t="s">
        <v>226</v>
      </c>
      <c r="F1119" s="36" t="s">
        <v>197</v>
      </c>
      <c r="G1119" s="36" t="s">
        <v>199</v>
      </c>
    </row>
    <row r="1120" spans="1:9">
      <c r="A1120" s="1" t="s">
        <v>6</v>
      </c>
      <c r="B1120" s="14">
        <f>STATS!$D$349</f>
        <v>126</v>
      </c>
      <c r="C1120" s="14">
        <f>STATS!CR128</f>
        <v>220</v>
      </c>
      <c r="D1120" s="82">
        <f>C1120/B1120</f>
        <v>1.746031746031746</v>
      </c>
      <c r="E1120" s="14">
        <f>STATS!CR129</f>
        <v>9</v>
      </c>
      <c r="F1120" s="14">
        <f>STATS!CR130</f>
        <v>39</v>
      </c>
      <c r="G1120" s="14">
        <f>STATS!CR131</f>
        <v>1</v>
      </c>
    </row>
    <row r="1121" spans="1:7">
      <c r="A1121" s="1" t="s">
        <v>7</v>
      </c>
      <c r="B1121" s="14">
        <f>STATS!$D$349</f>
        <v>126</v>
      </c>
      <c r="C1121" s="14">
        <f>STATS!CS128</f>
        <v>227</v>
      </c>
      <c r="D1121" s="82">
        <f>C1121/B1121</f>
        <v>1.8015873015873016</v>
      </c>
      <c r="E1121" s="14">
        <f>STATS!CS129</f>
        <v>10</v>
      </c>
      <c r="F1121" s="14">
        <f>STATS!CS130</f>
        <v>33</v>
      </c>
      <c r="G1121" s="14">
        <f>STATS!CS131</f>
        <v>1</v>
      </c>
    </row>
    <row r="1122" spans="1:7">
      <c r="A1122" s="1" t="s">
        <v>4</v>
      </c>
      <c r="B1122" s="14">
        <f>STATS!$D$349</f>
        <v>126</v>
      </c>
      <c r="C1122" s="14">
        <f>STATS!CP128</f>
        <v>238</v>
      </c>
      <c r="D1122" s="82">
        <f>C1122/B1122</f>
        <v>1.8888888888888888</v>
      </c>
      <c r="E1122" s="14">
        <f>STATS!CP129</f>
        <v>16</v>
      </c>
      <c r="F1122" s="14">
        <f>STATS!CP130</f>
        <v>30</v>
      </c>
      <c r="G1122" s="14">
        <f>STATS!CP131</f>
        <v>0</v>
      </c>
    </row>
    <row r="1123" spans="1:7">
      <c r="A1123" s="1" t="s">
        <v>5</v>
      </c>
      <c r="B1123" s="14">
        <f>STATS!$D$349</f>
        <v>126</v>
      </c>
      <c r="C1123" s="14">
        <f>STATS!CQ128</f>
        <v>248</v>
      </c>
      <c r="D1123" s="82">
        <f>C1123/B1123</f>
        <v>1.9682539682539681</v>
      </c>
      <c r="E1123" s="14">
        <f>STATS!CQ129</f>
        <v>24</v>
      </c>
      <c r="F1123" s="14">
        <f>STATS!CQ130</f>
        <v>27</v>
      </c>
      <c r="G1123" s="14">
        <f>STATS!CQ131</f>
        <v>1</v>
      </c>
    </row>
    <row r="1124" spans="1:7">
      <c r="D1124" s="82"/>
    </row>
    <row r="1125" spans="1:7">
      <c r="D1125" s="82"/>
    </row>
    <row r="1126" spans="1:7" ht="15">
      <c r="A1126" s="65" t="s">
        <v>400</v>
      </c>
    </row>
    <row r="1127" spans="1:7">
      <c r="B1127" s="36" t="s">
        <v>172</v>
      </c>
      <c r="C1127" s="36" t="s">
        <v>192</v>
      </c>
      <c r="D1127" s="36" t="s">
        <v>193</v>
      </c>
      <c r="E1127" s="36" t="s">
        <v>226</v>
      </c>
      <c r="F1127" s="36" t="s">
        <v>197</v>
      </c>
      <c r="G1127" s="36" t="s">
        <v>199</v>
      </c>
    </row>
    <row r="1128" spans="1:7">
      <c r="A1128" s="1" t="s">
        <v>6</v>
      </c>
      <c r="B1128" s="14">
        <v>144</v>
      </c>
      <c r="C1128" s="14">
        <v>258</v>
      </c>
      <c r="D1128" s="82">
        <v>1.7916666666666667</v>
      </c>
      <c r="E1128" s="14">
        <v>10</v>
      </c>
      <c r="F1128" s="14">
        <v>40</v>
      </c>
      <c r="G1128" s="14">
        <v>0</v>
      </c>
    </row>
    <row r="1129" spans="1:7">
      <c r="A1129" s="1" t="s">
        <v>4</v>
      </c>
      <c r="B1129" s="14">
        <v>144</v>
      </c>
      <c r="C1129" s="14">
        <v>270</v>
      </c>
      <c r="D1129" s="82">
        <v>1.875</v>
      </c>
      <c r="E1129" s="14">
        <v>22</v>
      </c>
      <c r="F1129" s="14">
        <v>38</v>
      </c>
      <c r="G1129" s="14">
        <v>1</v>
      </c>
    </row>
    <row r="1130" spans="1:7">
      <c r="A1130" s="1" t="s">
        <v>7</v>
      </c>
      <c r="B1130" s="14">
        <v>144</v>
      </c>
      <c r="C1130" s="14">
        <v>274</v>
      </c>
      <c r="D1130" s="82">
        <v>1.9027777777777777</v>
      </c>
      <c r="E1130" s="14">
        <v>20</v>
      </c>
      <c r="F1130" s="14">
        <v>33</v>
      </c>
      <c r="G1130" s="14">
        <v>1</v>
      </c>
    </row>
    <row r="1131" spans="1:7">
      <c r="A1131" s="1" t="s">
        <v>5</v>
      </c>
      <c r="B1131" s="14">
        <v>144</v>
      </c>
      <c r="C1131" s="14">
        <v>275</v>
      </c>
      <c r="D1131" s="82">
        <v>1.9097222222222223</v>
      </c>
      <c r="E1131" s="14">
        <v>19</v>
      </c>
      <c r="F1131" s="14">
        <v>33</v>
      </c>
      <c r="G1131" s="14">
        <v>0</v>
      </c>
    </row>
    <row r="1132" spans="1:7">
      <c r="D1132" s="82"/>
    </row>
    <row r="1133" spans="1:7">
      <c r="D1133" s="82"/>
    </row>
    <row r="1134" spans="1:7" ht="15">
      <c r="A1134" s="65" t="s">
        <v>384</v>
      </c>
    </row>
    <row r="1135" spans="1:7">
      <c r="B1135" s="36" t="s">
        <v>172</v>
      </c>
      <c r="C1135" s="36" t="s">
        <v>192</v>
      </c>
      <c r="D1135" s="36" t="s">
        <v>193</v>
      </c>
      <c r="E1135" s="36" t="s">
        <v>226</v>
      </c>
      <c r="F1135" s="36" t="s">
        <v>197</v>
      </c>
      <c r="G1135" s="36" t="s">
        <v>199</v>
      </c>
    </row>
    <row r="1136" spans="1:7">
      <c r="A1136" s="1" t="s">
        <v>6</v>
      </c>
      <c r="B1136" s="14">
        <v>144</v>
      </c>
      <c r="C1136" s="14">
        <v>263</v>
      </c>
      <c r="D1136" s="82">
        <v>1.8263888888888888</v>
      </c>
      <c r="E1136" s="14">
        <v>15</v>
      </c>
      <c r="F1136" s="14">
        <v>40</v>
      </c>
      <c r="G1136" s="14">
        <v>0</v>
      </c>
    </row>
    <row r="1137" spans="1:7">
      <c r="A1137" s="1" t="s">
        <v>5</v>
      </c>
      <c r="B1137" s="14">
        <v>144</v>
      </c>
      <c r="C1137" s="14">
        <v>268</v>
      </c>
      <c r="D1137" s="82">
        <v>1.8611111111111112</v>
      </c>
      <c r="E1137" s="14">
        <v>22</v>
      </c>
      <c r="F1137" s="14">
        <v>39</v>
      </c>
      <c r="G1137" s="14">
        <v>2</v>
      </c>
    </row>
    <row r="1138" spans="1:7">
      <c r="A1138" s="1" t="s">
        <v>7</v>
      </c>
      <c r="B1138" s="14">
        <v>144</v>
      </c>
      <c r="C1138" s="14">
        <v>277</v>
      </c>
      <c r="D1138" s="82">
        <v>1.9236111111111112</v>
      </c>
      <c r="E1138" s="14">
        <v>24</v>
      </c>
      <c r="F1138" s="14">
        <v>34</v>
      </c>
      <c r="G1138" s="14">
        <v>1</v>
      </c>
    </row>
    <row r="1139" spans="1:7">
      <c r="A1139" s="1" t="s">
        <v>4</v>
      </c>
      <c r="B1139" s="14">
        <v>144</v>
      </c>
      <c r="C1139" s="14">
        <v>278</v>
      </c>
      <c r="D1139" s="82">
        <v>1.9305555555555556</v>
      </c>
      <c r="E1139" s="14">
        <v>22</v>
      </c>
      <c r="F1139" s="14">
        <v>30</v>
      </c>
      <c r="G1139" s="14">
        <v>1</v>
      </c>
    </row>
    <row r="1140" spans="1:7">
      <c r="D1140" s="82"/>
    </row>
    <row r="1141" spans="1:7">
      <c r="D1141" s="82"/>
    </row>
    <row r="1142" spans="1:7" ht="15">
      <c r="A1142" s="65" t="s">
        <v>368</v>
      </c>
    </row>
    <row r="1143" spans="1:7">
      <c r="B1143" s="36" t="s">
        <v>172</v>
      </c>
      <c r="C1143" s="36" t="s">
        <v>192</v>
      </c>
      <c r="D1143" s="36" t="s">
        <v>193</v>
      </c>
      <c r="E1143" s="36" t="s">
        <v>226</v>
      </c>
      <c r="F1143" s="36" t="s">
        <v>197</v>
      </c>
      <c r="G1143" s="36" t="s">
        <v>199</v>
      </c>
    </row>
    <row r="1144" spans="1:7">
      <c r="A1144" s="1" t="s">
        <v>6</v>
      </c>
      <c r="B1144" s="14">
        <v>144</v>
      </c>
      <c r="C1144" s="14">
        <v>262</v>
      </c>
      <c r="D1144" s="82">
        <v>1.8194444444444444</v>
      </c>
      <c r="E1144" s="14">
        <v>15</v>
      </c>
      <c r="F1144" s="14">
        <v>37</v>
      </c>
      <c r="G1144" s="14">
        <v>2</v>
      </c>
    </row>
    <row r="1145" spans="1:7">
      <c r="A1145" s="1" t="s">
        <v>5</v>
      </c>
      <c r="B1145" s="14">
        <v>144</v>
      </c>
      <c r="C1145" s="14">
        <v>263</v>
      </c>
      <c r="D1145" s="82">
        <v>1.8263888888888888</v>
      </c>
      <c r="E1145" s="14">
        <v>20</v>
      </c>
      <c r="F1145" s="14">
        <v>44</v>
      </c>
      <c r="G1145" s="14">
        <v>1</v>
      </c>
    </row>
    <row r="1146" spans="1:7">
      <c r="A1146" s="1" t="s">
        <v>7</v>
      </c>
      <c r="B1146" s="14">
        <v>144</v>
      </c>
      <c r="C1146" s="14">
        <v>267</v>
      </c>
      <c r="D1146" s="82">
        <v>1.8541666666666667</v>
      </c>
      <c r="E1146" s="14">
        <v>20</v>
      </c>
      <c r="F1146" s="14">
        <v>39</v>
      </c>
      <c r="G1146" s="14">
        <v>1</v>
      </c>
    </row>
    <row r="1147" spans="1:7">
      <c r="A1147" s="1" t="s">
        <v>4</v>
      </c>
      <c r="B1147" s="14">
        <v>144</v>
      </c>
      <c r="C1147" s="14">
        <v>271</v>
      </c>
      <c r="D1147" s="82">
        <v>1.8819444444444444</v>
      </c>
      <c r="E1147" s="14">
        <v>18</v>
      </c>
      <c r="F1147" s="14">
        <v>31</v>
      </c>
      <c r="G1147" s="14">
        <v>2</v>
      </c>
    </row>
    <row r="1148" spans="1:7">
      <c r="D1148" s="82"/>
    </row>
    <row r="1149" spans="1:7">
      <c r="D1149" s="82"/>
    </row>
    <row r="1150" spans="1:7" ht="15">
      <c r="A1150" s="65" t="s">
        <v>356</v>
      </c>
    </row>
    <row r="1151" spans="1:7">
      <c r="B1151" s="36" t="s">
        <v>172</v>
      </c>
      <c r="C1151" s="36" t="s">
        <v>192</v>
      </c>
      <c r="D1151" s="36" t="s">
        <v>193</v>
      </c>
      <c r="E1151" s="36" t="s">
        <v>226</v>
      </c>
      <c r="F1151" s="36" t="s">
        <v>197</v>
      </c>
      <c r="G1151" s="36" t="s">
        <v>199</v>
      </c>
    </row>
    <row r="1152" spans="1:7">
      <c r="A1152" s="1" t="s">
        <v>5</v>
      </c>
      <c r="B1152" s="14">
        <v>144</v>
      </c>
      <c r="C1152" s="14">
        <v>255</v>
      </c>
      <c r="D1152" s="82">
        <v>1.7708333333333333</v>
      </c>
      <c r="E1152" s="14">
        <v>15</v>
      </c>
      <c r="F1152" s="14">
        <v>46</v>
      </c>
      <c r="G1152" s="14">
        <v>1</v>
      </c>
    </row>
    <row r="1153" spans="1:7">
      <c r="A1153" s="1" t="s">
        <v>6</v>
      </c>
      <c r="B1153" s="14">
        <v>144</v>
      </c>
      <c r="C1153" s="14">
        <v>257</v>
      </c>
      <c r="D1153" s="82">
        <v>1.7847222222222223</v>
      </c>
      <c r="E1153" s="14">
        <v>13</v>
      </c>
      <c r="F1153" s="14">
        <v>40</v>
      </c>
      <c r="G1153" s="14">
        <v>2</v>
      </c>
    </row>
    <row r="1154" spans="1:7">
      <c r="A1154" s="1" t="s">
        <v>4</v>
      </c>
      <c r="B1154" s="14">
        <v>144</v>
      </c>
      <c r="C1154" s="14">
        <v>260</v>
      </c>
      <c r="D1154" s="82">
        <v>1.8055555555555556</v>
      </c>
      <c r="E1154" s="14">
        <v>15</v>
      </c>
      <c r="F1154" s="14">
        <v>41</v>
      </c>
      <c r="G1154" s="14">
        <v>1</v>
      </c>
    </row>
    <row r="1155" spans="1:7">
      <c r="A1155" s="1" t="s">
        <v>7</v>
      </c>
      <c r="B1155" s="14">
        <v>144</v>
      </c>
      <c r="C1155" s="14">
        <v>268</v>
      </c>
      <c r="D1155" s="82">
        <v>1.8611111111111112</v>
      </c>
      <c r="E1155" s="14">
        <v>19</v>
      </c>
      <c r="F1155" s="14">
        <v>40</v>
      </c>
      <c r="G1155" s="14">
        <v>0</v>
      </c>
    </row>
    <row r="1156" spans="1:7">
      <c r="D1156" s="82"/>
    </row>
    <row r="1157" spans="1:7">
      <c r="D1157" s="82"/>
    </row>
    <row r="1158" spans="1:7" ht="15">
      <c r="A1158" s="65" t="s">
        <v>339</v>
      </c>
    </row>
    <row r="1159" spans="1:7">
      <c r="B1159" s="36" t="s">
        <v>172</v>
      </c>
      <c r="C1159" s="36" t="s">
        <v>192</v>
      </c>
      <c r="D1159" s="36" t="s">
        <v>193</v>
      </c>
      <c r="E1159" s="36" t="s">
        <v>226</v>
      </c>
      <c r="F1159" s="36" t="s">
        <v>197</v>
      </c>
      <c r="G1159" s="36" t="s">
        <v>199</v>
      </c>
    </row>
    <row r="1160" spans="1:7">
      <c r="A1160" s="1" t="s">
        <v>5</v>
      </c>
      <c r="B1160" s="14">
        <v>144</v>
      </c>
      <c r="C1160" s="14">
        <v>255</v>
      </c>
      <c r="D1160" s="82">
        <v>1.7708333333333333</v>
      </c>
      <c r="E1160" s="14">
        <v>14</v>
      </c>
      <c r="F1160" s="14">
        <v>41</v>
      </c>
      <c r="G1160" s="14">
        <v>3</v>
      </c>
    </row>
    <row r="1161" spans="1:7">
      <c r="A1161" s="1" t="s">
        <v>7</v>
      </c>
      <c r="B1161" s="14">
        <v>144</v>
      </c>
      <c r="C1161" s="14">
        <v>260</v>
      </c>
      <c r="D1161" s="82">
        <v>1.8055555555555556</v>
      </c>
      <c r="E1161" s="14">
        <v>17</v>
      </c>
      <c r="F1161" s="14">
        <v>43</v>
      </c>
      <c r="G1161" s="14">
        <v>1</v>
      </c>
    </row>
    <row r="1162" spans="1:7">
      <c r="A1162" s="1" t="s">
        <v>6</v>
      </c>
      <c r="B1162" s="14">
        <v>144</v>
      </c>
      <c r="C1162" s="14">
        <v>263</v>
      </c>
      <c r="D1162" s="82">
        <v>1.8263888888888888</v>
      </c>
      <c r="E1162" s="14">
        <v>13</v>
      </c>
      <c r="F1162" s="14">
        <v>38</v>
      </c>
      <c r="G1162" s="14">
        <v>0</v>
      </c>
    </row>
    <row r="1163" spans="1:7">
      <c r="A1163" s="1" t="s">
        <v>4</v>
      </c>
      <c r="B1163" s="14">
        <v>144</v>
      </c>
      <c r="C1163" s="14">
        <v>282</v>
      </c>
      <c r="D1163" s="82">
        <v>1.9583333333333333</v>
      </c>
      <c r="E1163" s="14">
        <v>26</v>
      </c>
      <c r="F1163" s="14">
        <v>32</v>
      </c>
      <c r="G1163" s="14">
        <v>1</v>
      </c>
    </row>
    <row r="1164" spans="1:7">
      <c r="D1164" s="82"/>
    </row>
    <row r="1165" spans="1:7">
      <c r="D1165" s="82"/>
    </row>
    <row r="1166" spans="1:7" ht="15">
      <c r="A1166" s="65" t="s">
        <v>323</v>
      </c>
    </row>
    <row r="1167" spans="1:7">
      <c r="B1167" s="36" t="s">
        <v>172</v>
      </c>
      <c r="C1167" s="36" t="s">
        <v>192</v>
      </c>
      <c r="D1167" s="36" t="s">
        <v>193</v>
      </c>
      <c r="E1167" s="36" t="s">
        <v>226</v>
      </c>
      <c r="F1167" s="36" t="s">
        <v>197</v>
      </c>
      <c r="G1167" s="36" t="s">
        <v>199</v>
      </c>
    </row>
    <row r="1168" spans="1:7">
      <c r="A1168" s="1" t="s">
        <v>5</v>
      </c>
      <c r="B1168" s="14">
        <v>144</v>
      </c>
      <c r="C1168" s="14">
        <v>251</v>
      </c>
      <c r="D1168" s="82">
        <v>1.7430555555555556</v>
      </c>
      <c r="E1168" s="14">
        <v>12</v>
      </c>
      <c r="F1168" s="14">
        <v>49</v>
      </c>
      <c r="G1168" s="14">
        <v>0</v>
      </c>
    </row>
    <row r="1169" spans="1:7">
      <c r="A1169" s="1" t="s">
        <v>6</v>
      </c>
      <c r="B1169" s="14">
        <v>144</v>
      </c>
      <c r="C1169" s="14">
        <v>256</v>
      </c>
      <c r="D1169" s="82">
        <v>1.7777777777777777</v>
      </c>
      <c r="E1169" s="14">
        <v>11</v>
      </c>
      <c r="F1169" s="14">
        <v>41</v>
      </c>
      <c r="G1169" s="14">
        <v>1</v>
      </c>
    </row>
    <row r="1170" spans="1:7">
      <c r="A1170" s="1" t="s">
        <v>4</v>
      </c>
      <c r="B1170" s="14">
        <v>144</v>
      </c>
      <c r="C1170" s="14">
        <v>267</v>
      </c>
      <c r="D1170" s="82">
        <v>1.8541666666666667</v>
      </c>
      <c r="E1170" s="14">
        <v>19</v>
      </c>
      <c r="F1170" s="14">
        <v>35</v>
      </c>
      <c r="G1170" s="14">
        <v>4</v>
      </c>
    </row>
    <row r="1171" spans="1:7">
      <c r="A1171" s="1" t="s">
        <v>7</v>
      </c>
      <c r="B1171" s="14">
        <v>144</v>
      </c>
      <c r="C1171" s="14">
        <v>271</v>
      </c>
      <c r="D1171" s="82">
        <v>1.8819444444444444</v>
      </c>
      <c r="E1171" s="14">
        <v>23</v>
      </c>
      <c r="F1171" s="14">
        <v>39</v>
      </c>
      <c r="G1171" s="14">
        <v>1</v>
      </c>
    </row>
    <row r="1172" spans="1:7">
      <c r="D1172" s="82"/>
    </row>
    <row r="1173" spans="1:7">
      <c r="D1173" s="82"/>
    </row>
    <row r="1174" spans="1:7" ht="15">
      <c r="A1174" s="65" t="s">
        <v>312</v>
      </c>
      <c r="D1174" s="5"/>
    </row>
    <row r="1175" spans="1:7">
      <c r="B1175" s="36" t="s">
        <v>172</v>
      </c>
      <c r="C1175" s="36" t="s">
        <v>192</v>
      </c>
      <c r="D1175" s="36" t="s">
        <v>193</v>
      </c>
      <c r="E1175" s="36" t="s">
        <v>226</v>
      </c>
      <c r="F1175" s="36" t="s">
        <v>197</v>
      </c>
      <c r="G1175" s="36" t="s">
        <v>199</v>
      </c>
    </row>
    <row r="1176" spans="1:7">
      <c r="A1176" s="1" t="s">
        <v>7</v>
      </c>
      <c r="B1176" s="14">
        <v>144</v>
      </c>
      <c r="C1176" s="14">
        <v>256</v>
      </c>
      <c r="D1176" s="82">
        <v>1.7777777777777777</v>
      </c>
      <c r="E1176" s="14">
        <v>10</v>
      </c>
      <c r="F1176" s="14">
        <v>42</v>
      </c>
      <c r="G1176" s="14">
        <v>0</v>
      </c>
    </row>
    <row r="1177" spans="1:7">
      <c r="A1177" s="1" t="s">
        <v>6</v>
      </c>
      <c r="B1177" s="14">
        <v>144</v>
      </c>
      <c r="C1177" s="14">
        <v>266</v>
      </c>
      <c r="D1177" s="82">
        <v>1.8472222222222223</v>
      </c>
      <c r="E1177" s="14">
        <v>12</v>
      </c>
      <c r="F1177" s="14">
        <v>34</v>
      </c>
      <c r="G1177" s="14">
        <v>0</v>
      </c>
    </row>
    <row r="1178" spans="1:7">
      <c r="A1178" s="1" t="s">
        <v>5</v>
      </c>
      <c r="B1178" s="14">
        <v>144</v>
      </c>
      <c r="C1178" s="14">
        <v>269</v>
      </c>
      <c r="D1178" s="82">
        <v>1.8680555555555556</v>
      </c>
      <c r="E1178" s="14">
        <v>17</v>
      </c>
      <c r="F1178" s="14">
        <v>34</v>
      </c>
      <c r="G1178" s="14">
        <v>1</v>
      </c>
    </row>
    <row r="1179" spans="1:7">
      <c r="A1179" s="1" t="s">
        <v>4</v>
      </c>
      <c r="B1179" s="14">
        <v>144</v>
      </c>
      <c r="C1179" s="14">
        <v>274</v>
      </c>
      <c r="D1179" s="82">
        <v>1.9027777777777777</v>
      </c>
      <c r="E1179" s="14">
        <v>19</v>
      </c>
      <c r="F1179" s="14">
        <v>33</v>
      </c>
      <c r="G1179" s="14">
        <v>0</v>
      </c>
    </row>
    <row r="1180" spans="1:7">
      <c r="D1180" s="82"/>
    </row>
    <row r="1181" spans="1:7">
      <c r="D1181" s="82"/>
    </row>
    <row r="1182" spans="1:7" ht="15">
      <c r="A1182" s="65" t="s">
        <v>295</v>
      </c>
      <c r="D1182" s="5"/>
    </row>
    <row r="1183" spans="1:7">
      <c r="B1183" s="36" t="s">
        <v>172</v>
      </c>
      <c r="C1183" s="36" t="s">
        <v>192</v>
      </c>
      <c r="D1183" s="36" t="s">
        <v>193</v>
      </c>
      <c r="E1183" s="36" t="s">
        <v>226</v>
      </c>
      <c r="F1183" s="36" t="s">
        <v>197</v>
      </c>
      <c r="G1183" s="36" t="s">
        <v>199</v>
      </c>
    </row>
    <row r="1184" spans="1:7">
      <c r="A1184" s="1" t="s">
        <v>6</v>
      </c>
      <c r="B1184" s="14">
        <v>144</v>
      </c>
      <c r="C1184" s="14">
        <v>267</v>
      </c>
      <c r="D1184" s="82">
        <v>1.8541666666666667</v>
      </c>
      <c r="E1184" s="14">
        <v>12</v>
      </c>
      <c r="F1184" s="14">
        <v>27</v>
      </c>
      <c r="G1184" s="14">
        <v>3</v>
      </c>
    </row>
    <row r="1185" spans="1:7">
      <c r="A1185" s="1" t="s">
        <v>7</v>
      </c>
      <c r="B1185" s="14">
        <v>144</v>
      </c>
      <c r="C1185" s="14">
        <v>272</v>
      </c>
      <c r="D1185" s="82">
        <v>1.8888888888888888</v>
      </c>
      <c r="E1185" s="14">
        <v>21</v>
      </c>
      <c r="F1185" s="14">
        <v>35</v>
      </c>
      <c r="G1185" s="14">
        <v>1</v>
      </c>
    </row>
    <row r="1186" spans="1:7">
      <c r="A1186" s="1" t="s">
        <v>5</v>
      </c>
      <c r="B1186" s="14">
        <v>144</v>
      </c>
      <c r="C1186" s="14">
        <v>275</v>
      </c>
      <c r="D1186" s="82">
        <v>1.9097222222222223</v>
      </c>
      <c r="E1186" s="14">
        <v>19</v>
      </c>
      <c r="F1186" s="14">
        <v>30</v>
      </c>
      <c r="G1186" s="14">
        <v>1</v>
      </c>
    </row>
    <row r="1187" spans="1:7">
      <c r="A1187" s="1" t="s">
        <v>4</v>
      </c>
      <c r="B1187" s="14">
        <v>144</v>
      </c>
      <c r="C1187" s="14">
        <v>279</v>
      </c>
      <c r="D1187" s="82">
        <v>1.9375</v>
      </c>
      <c r="E1187" s="14">
        <v>24</v>
      </c>
      <c r="F1187" s="14">
        <v>33</v>
      </c>
      <c r="G1187" s="14">
        <v>0</v>
      </c>
    </row>
    <row r="1188" spans="1:7">
      <c r="D1188" s="82"/>
    </row>
    <row r="1189" spans="1:7">
      <c r="D1189" s="82"/>
    </row>
    <row r="1190" spans="1:7" ht="15">
      <c r="A1190" s="65" t="s">
        <v>281</v>
      </c>
      <c r="D1190" s="5"/>
    </row>
    <row r="1191" spans="1:7">
      <c r="B1191" s="36" t="s">
        <v>172</v>
      </c>
      <c r="C1191" s="36" t="s">
        <v>192</v>
      </c>
      <c r="D1191" s="36" t="s">
        <v>193</v>
      </c>
      <c r="E1191" s="36" t="s">
        <v>226</v>
      </c>
      <c r="F1191" s="36" t="s">
        <v>197</v>
      </c>
      <c r="G1191" s="36" t="s">
        <v>199</v>
      </c>
    </row>
    <row r="1192" spans="1:7">
      <c r="A1192" s="1" t="s">
        <v>5</v>
      </c>
      <c r="B1192" s="14">
        <v>144</v>
      </c>
      <c r="C1192" s="14">
        <v>249</v>
      </c>
      <c r="D1192" s="82">
        <v>1.7291666666666667</v>
      </c>
      <c r="E1192" s="14">
        <v>14</v>
      </c>
      <c r="F1192" s="14">
        <v>47</v>
      </c>
      <c r="G1192" s="14">
        <v>3</v>
      </c>
    </row>
    <row r="1193" spans="1:7">
      <c r="A1193" s="1" t="s">
        <v>7</v>
      </c>
      <c r="B1193" s="14">
        <v>144</v>
      </c>
      <c r="C1193" s="14">
        <v>269</v>
      </c>
      <c r="D1193" s="82">
        <v>1.8680555555555556</v>
      </c>
      <c r="E1193" s="14">
        <v>19</v>
      </c>
      <c r="F1193" s="14">
        <v>36</v>
      </c>
      <c r="G1193" s="14">
        <v>1</v>
      </c>
    </row>
    <row r="1194" spans="1:7">
      <c r="A1194" s="1" t="s">
        <v>4</v>
      </c>
      <c r="B1194" s="14">
        <v>144</v>
      </c>
      <c r="C1194" s="14">
        <v>274</v>
      </c>
      <c r="D1194" s="82">
        <v>1.9027777777777777</v>
      </c>
      <c r="E1194" s="14">
        <v>18</v>
      </c>
      <c r="F1194" s="14">
        <v>32</v>
      </c>
      <c r="G1194" s="14">
        <v>0</v>
      </c>
    </row>
    <row r="1195" spans="1:7">
      <c r="A1195" s="1" t="s">
        <v>6</v>
      </c>
      <c r="B1195" s="14" t="s">
        <v>291</v>
      </c>
      <c r="C1195" s="14" t="s">
        <v>291</v>
      </c>
      <c r="D1195" s="14" t="s">
        <v>291</v>
      </c>
      <c r="E1195" s="14" t="s">
        <v>291</v>
      </c>
      <c r="F1195" s="14" t="s">
        <v>291</v>
      </c>
      <c r="G1195" s="14" t="s">
        <v>291</v>
      </c>
    </row>
    <row r="1196" spans="1:7">
      <c r="D1196" s="82"/>
    </row>
    <row r="1197" spans="1:7">
      <c r="D1197" s="82"/>
    </row>
    <row r="1198" spans="1:7" ht="15">
      <c r="A1198" s="65" t="s">
        <v>258</v>
      </c>
      <c r="D1198" s="5"/>
    </row>
    <row r="1199" spans="1:7">
      <c r="B1199" s="36" t="s">
        <v>172</v>
      </c>
      <c r="C1199" s="36" t="s">
        <v>192</v>
      </c>
      <c r="D1199" s="36" t="s">
        <v>193</v>
      </c>
      <c r="E1199" s="36" t="s">
        <v>226</v>
      </c>
      <c r="F1199" s="36" t="s">
        <v>197</v>
      </c>
      <c r="G1199" s="36" t="s">
        <v>199</v>
      </c>
    </row>
    <row r="1200" spans="1:7">
      <c r="A1200" s="1" t="s">
        <v>6</v>
      </c>
      <c r="B1200" s="14">
        <v>144</v>
      </c>
      <c r="C1200" s="14">
        <v>258</v>
      </c>
      <c r="D1200" s="82">
        <v>1.7916666666666667</v>
      </c>
      <c r="E1200" s="14">
        <v>15</v>
      </c>
      <c r="F1200" s="14">
        <v>43</v>
      </c>
      <c r="G1200" s="14">
        <v>1</v>
      </c>
    </row>
    <row r="1201" spans="1:7">
      <c r="A1201" s="1" t="s">
        <v>7</v>
      </c>
      <c r="B1201" s="14">
        <v>144</v>
      </c>
      <c r="C1201" s="14">
        <v>263</v>
      </c>
      <c r="D1201" s="82">
        <v>1.8263888888888888</v>
      </c>
      <c r="E1201" s="14">
        <v>15</v>
      </c>
      <c r="F1201" s="14">
        <v>36</v>
      </c>
      <c r="G1201" s="14">
        <v>2</v>
      </c>
    </row>
    <row r="1202" spans="1:7">
      <c r="A1202" s="1" t="s">
        <v>5</v>
      </c>
      <c r="B1202" s="14">
        <v>144</v>
      </c>
      <c r="C1202" s="14">
        <v>266</v>
      </c>
      <c r="D1202" s="82">
        <v>1.8472222222222223</v>
      </c>
      <c r="E1202" s="14">
        <v>14</v>
      </c>
      <c r="F1202" s="14">
        <v>30</v>
      </c>
      <c r="G1202" s="14">
        <v>3</v>
      </c>
    </row>
    <row r="1203" spans="1:7">
      <c r="A1203" s="1" t="s">
        <v>4</v>
      </c>
      <c r="B1203" s="14">
        <v>144</v>
      </c>
      <c r="C1203" s="14">
        <v>268</v>
      </c>
      <c r="D1203" s="82">
        <v>1.8611111111111112</v>
      </c>
      <c r="E1203" s="14">
        <v>19</v>
      </c>
      <c r="F1203" s="14">
        <v>37</v>
      </c>
      <c r="G1203" s="14">
        <v>1</v>
      </c>
    </row>
    <row r="1204" spans="1:7">
      <c r="D1204" s="82"/>
    </row>
    <row r="1205" spans="1:7">
      <c r="D1205" s="82"/>
    </row>
    <row r="1206" spans="1:7" ht="15">
      <c r="A1206" s="65" t="s">
        <v>235</v>
      </c>
      <c r="D1206" s="5"/>
    </row>
    <row r="1207" spans="1:7">
      <c r="B1207" s="36" t="s">
        <v>172</v>
      </c>
      <c r="C1207" s="36" t="s">
        <v>192</v>
      </c>
      <c r="D1207" s="36" t="s">
        <v>193</v>
      </c>
      <c r="E1207" s="36" t="s">
        <v>226</v>
      </c>
      <c r="F1207" s="36" t="s">
        <v>197</v>
      </c>
      <c r="G1207" s="36" t="s">
        <v>199</v>
      </c>
    </row>
    <row r="1208" spans="1:7">
      <c r="A1208" s="1" t="s">
        <v>4</v>
      </c>
      <c r="B1208" s="14">
        <v>131</v>
      </c>
      <c r="C1208" s="14">
        <v>235</v>
      </c>
      <c r="D1208" s="82">
        <v>1.7938931297709924</v>
      </c>
      <c r="E1208" s="14">
        <v>12</v>
      </c>
      <c r="F1208" s="14">
        <v>34</v>
      </c>
      <c r="G1208" s="14">
        <v>3</v>
      </c>
    </row>
    <row r="1209" spans="1:7">
      <c r="A1209" s="1" t="s">
        <v>6</v>
      </c>
      <c r="B1209" s="14">
        <v>131</v>
      </c>
      <c r="C1209" s="14">
        <v>242</v>
      </c>
      <c r="D1209" s="82">
        <v>1.8473282442748091</v>
      </c>
      <c r="E1209" s="14">
        <v>15</v>
      </c>
      <c r="F1209" s="14">
        <v>33</v>
      </c>
      <c r="G1209" s="14">
        <v>1</v>
      </c>
    </row>
    <row r="1210" spans="1:7">
      <c r="A1210" s="1" t="s">
        <v>7</v>
      </c>
      <c r="B1210" s="14">
        <v>131</v>
      </c>
      <c r="C1210" s="14">
        <v>249</v>
      </c>
      <c r="D1210" s="82">
        <v>1.9007633587786259</v>
      </c>
      <c r="E1210" s="14">
        <v>15</v>
      </c>
      <c r="F1210" s="14">
        <v>27</v>
      </c>
      <c r="G1210" s="14">
        <v>1</v>
      </c>
    </row>
    <row r="1211" spans="1:7">
      <c r="A1211" s="1" t="s">
        <v>5</v>
      </c>
      <c r="B1211" s="14">
        <v>131</v>
      </c>
      <c r="C1211" s="14">
        <v>250</v>
      </c>
      <c r="D1211" s="82">
        <v>1.9083969465648856</v>
      </c>
      <c r="E1211" s="14">
        <v>19</v>
      </c>
      <c r="F1211" s="14">
        <v>31</v>
      </c>
      <c r="G1211" s="14">
        <v>0</v>
      </c>
    </row>
    <row r="1212" spans="1:7">
      <c r="D1212" s="82"/>
    </row>
    <row r="1213" spans="1:7">
      <c r="D1213" s="82"/>
    </row>
    <row r="1214" spans="1:7" ht="15">
      <c r="A1214" s="65" t="s">
        <v>225</v>
      </c>
      <c r="D1214" s="5"/>
    </row>
    <row r="1215" spans="1:7">
      <c r="B1215" s="36" t="s">
        <v>172</v>
      </c>
      <c r="C1215" s="36" t="s">
        <v>192</v>
      </c>
      <c r="D1215" s="36" t="s">
        <v>193</v>
      </c>
      <c r="E1215" s="36" t="s">
        <v>226</v>
      </c>
      <c r="F1215" s="36" t="s">
        <v>197</v>
      </c>
      <c r="G1215" s="36" t="s">
        <v>199</v>
      </c>
    </row>
    <row r="1216" spans="1:7">
      <c r="A1216" s="1" t="s">
        <v>5</v>
      </c>
      <c r="B1216" s="14">
        <v>142</v>
      </c>
      <c r="C1216" s="14">
        <v>263</v>
      </c>
      <c r="D1216" s="82">
        <v>1.852112676056338</v>
      </c>
      <c r="E1216" s="14">
        <v>17</v>
      </c>
      <c r="F1216" s="14">
        <v>36</v>
      </c>
      <c r="G1216" s="14">
        <v>1</v>
      </c>
    </row>
    <row r="1217" spans="1:7">
      <c r="A1217" s="1" t="s">
        <v>6</v>
      </c>
      <c r="B1217" s="14">
        <v>142</v>
      </c>
      <c r="C1217" s="14">
        <v>264</v>
      </c>
      <c r="D1217" s="82">
        <v>1.8591549295774648</v>
      </c>
      <c r="E1217" s="14">
        <v>15</v>
      </c>
      <c r="F1217" s="14">
        <v>33</v>
      </c>
      <c r="G1217" s="14">
        <v>1</v>
      </c>
    </row>
    <row r="1218" spans="1:7">
      <c r="A1218" s="1" t="s">
        <v>7</v>
      </c>
      <c r="B1218" s="14">
        <v>142</v>
      </c>
      <c r="C1218" s="14">
        <v>282</v>
      </c>
      <c r="D1218" s="82">
        <v>1.9859154929577465</v>
      </c>
      <c r="E1218" s="14">
        <v>27</v>
      </c>
      <c r="F1218" s="14">
        <v>31</v>
      </c>
      <c r="G1218" s="14">
        <v>0</v>
      </c>
    </row>
    <row r="1219" spans="1:7">
      <c r="A1219" s="1" t="s">
        <v>4</v>
      </c>
      <c r="B1219" s="14">
        <v>142</v>
      </c>
      <c r="C1219" s="14">
        <v>287</v>
      </c>
      <c r="D1219" s="82">
        <v>2.0211267605633805</v>
      </c>
      <c r="E1219" s="14">
        <v>26</v>
      </c>
      <c r="F1219" s="14">
        <v>21</v>
      </c>
      <c r="G1219" s="14">
        <v>2</v>
      </c>
    </row>
    <row r="1220" spans="1:7">
      <c r="D1220" s="82"/>
    </row>
    <row r="1221" spans="1:7">
      <c r="D1221" s="82"/>
    </row>
    <row r="1222" spans="1:7" ht="15">
      <c r="A1222" s="65" t="s">
        <v>191</v>
      </c>
      <c r="D1222" s="5"/>
    </row>
    <row r="1223" spans="1:7">
      <c r="B1223" s="36" t="s">
        <v>172</v>
      </c>
      <c r="C1223" s="36" t="s">
        <v>192</v>
      </c>
      <c r="D1223" s="36" t="s">
        <v>193</v>
      </c>
      <c r="E1223" s="36" t="s">
        <v>194</v>
      </c>
      <c r="F1223" s="36" t="s">
        <v>197</v>
      </c>
      <c r="G1223" s="36" t="s">
        <v>199</v>
      </c>
    </row>
    <row r="1224" spans="1:7">
      <c r="A1224" s="1" t="s">
        <v>6</v>
      </c>
      <c r="B1224" s="14">
        <v>162</v>
      </c>
      <c r="C1224" s="14">
        <v>296</v>
      </c>
      <c r="D1224" s="82">
        <v>1.8271604938271604</v>
      </c>
      <c r="E1224" s="14">
        <v>20</v>
      </c>
      <c r="F1224" s="14">
        <v>46</v>
      </c>
      <c r="G1224" s="14">
        <v>1</v>
      </c>
    </row>
    <row r="1225" spans="1:7">
      <c r="A1225" s="1" t="s">
        <v>5</v>
      </c>
      <c r="B1225" s="14">
        <v>162</v>
      </c>
      <c r="C1225" s="14">
        <v>298</v>
      </c>
      <c r="D1225" s="82">
        <v>1.8395061728395061</v>
      </c>
      <c r="E1225" s="14">
        <v>16</v>
      </c>
      <c r="F1225" s="14">
        <v>40</v>
      </c>
      <c r="G1225" s="14">
        <v>2</v>
      </c>
    </row>
    <row r="1226" spans="1:7">
      <c r="A1226" s="1" t="s">
        <v>4</v>
      </c>
      <c r="B1226" s="14">
        <v>162</v>
      </c>
      <c r="C1226" s="14">
        <v>315</v>
      </c>
      <c r="D1226" s="82">
        <v>1.9444444444444444</v>
      </c>
      <c r="E1226" s="14">
        <v>26</v>
      </c>
      <c r="F1226" s="14">
        <v>35</v>
      </c>
      <c r="G1226" s="14">
        <v>0</v>
      </c>
    </row>
    <row r="1227" spans="1:7">
      <c r="A1227" s="1" t="s">
        <v>7</v>
      </c>
      <c r="B1227" s="14">
        <v>162</v>
      </c>
      <c r="C1227" s="14">
        <v>335</v>
      </c>
      <c r="D1227" s="82">
        <v>2.0679012345679011</v>
      </c>
      <c r="E1227" s="14">
        <v>33</v>
      </c>
      <c r="F1227" s="14">
        <v>24</v>
      </c>
      <c r="G1227" s="14">
        <v>0</v>
      </c>
    </row>
    <row r="1228" spans="1:7">
      <c r="D1228" s="82"/>
    </row>
    <row r="1229" spans="1:7">
      <c r="D1229" s="82"/>
    </row>
    <row r="1230" spans="1:7" ht="15">
      <c r="A1230" s="65" t="s">
        <v>431</v>
      </c>
      <c r="D1230" s="82"/>
    </row>
    <row r="1231" spans="1:7">
      <c r="B1231" s="36" t="s">
        <v>203</v>
      </c>
      <c r="C1231" s="35" t="s">
        <v>3</v>
      </c>
      <c r="D1231" s="70" t="s">
        <v>205</v>
      </c>
      <c r="E1231" s="35" t="s">
        <v>3</v>
      </c>
    </row>
    <row r="1232" spans="1:7">
      <c r="A1232" s="1" t="s">
        <v>7</v>
      </c>
      <c r="B1232" s="14">
        <f>MIN(STATS!CS134,STATS!CS138,STATS!CS142,STATS!CS146,STATS!CS150,STATS!CS154,STATS!CS158)</f>
        <v>28</v>
      </c>
      <c r="C1232" s="92" t="s">
        <v>439</v>
      </c>
      <c r="D1232" s="126">
        <f>MAX(STATS!CS134,STATS!CS138,STATS!CS142,STATS!CS146,STATS!CS150,STATS!CS154,STATS!CS158)</f>
        <v>34</v>
      </c>
      <c r="E1232" s="92" t="s">
        <v>460</v>
      </c>
    </row>
    <row r="1233" spans="1:5">
      <c r="A1233" s="1" t="s">
        <v>6</v>
      </c>
      <c r="B1233" s="14">
        <f>MIN(STATS!CR134,STATS!CR138,STATS!CR142,STATS!CR146,STATS!CR150,STATS!CR154,STATS!CR158)</f>
        <v>29</v>
      </c>
      <c r="C1233" s="92" t="s">
        <v>461</v>
      </c>
      <c r="D1233" s="126">
        <f>MAX(STATS!CR134,STATS!CR138,STATS!CR142,STATS!CR146,STATS!CR150,STATS!CR154,STATS!CR158)</f>
        <v>35</v>
      </c>
      <c r="E1233" s="92" t="s">
        <v>440</v>
      </c>
    </row>
    <row r="1234" spans="1:5">
      <c r="A1234" s="1" t="s">
        <v>4</v>
      </c>
      <c r="B1234" s="14">
        <f>MIN(STATS!CP134,STATS!CP138,STATS!CP142,STATS!CP146,STATS!CP150,STATS!CP154,STATS!CP158)</f>
        <v>30</v>
      </c>
      <c r="C1234" s="92" t="s">
        <v>450</v>
      </c>
      <c r="D1234" s="126">
        <f>MAX(STATS!CP134,STATS!CP138,STATS!CP142,STATS!CP146,STATS!CP150,STATS!CP154,STATS!CP158)</f>
        <v>40</v>
      </c>
      <c r="E1234" s="92" t="s">
        <v>439</v>
      </c>
    </row>
    <row r="1235" spans="1:5">
      <c r="A1235" s="1" t="s">
        <v>5</v>
      </c>
      <c r="B1235" s="14">
        <f>MIN(STATS!CQ134,STATS!CQ138,STATS!CQ142,STATS!CQ146,STATS!CQ150,STATS!CQ154,STATS!CQ158)</f>
        <v>32</v>
      </c>
      <c r="C1235" s="92" t="s">
        <v>432</v>
      </c>
      <c r="D1235" s="126">
        <f>MAX(STATS!CQ134,STATS!CQ138,STATS!CQ142,STATS!CQ146,STATS!CQ150,STATS!CQ154,STATS!CQ158)</f>
        <v>40</v>
      </c>
      <c r="E1235" s="92" t="s">
        <v>439</v>
      </c>
    </row>
    <row r="1236" spans="1:5">
      <c r="B1236" s="5"/>
      <c r="C1236" s="92"/>
      <c r="D1236" s="119"/>
      <c r="E1236" s="92"/>
    </row>
    <row r="1237" spans="1:5">
      <c r="B1237" s="5"/>
      <c r="C1237" s="92"/>
      <c r="D1237" s="119"/>
      <c r="E1237" s="92"/>
    </row>
    <row r="1238" spans="1:5" ht="15">
      <c r="A1238" s="65" t="s">
        <v>401</v>
      </c>
      <c r="D1238" s="82"/>
    </row>
    <row r="1239" spans="1:5">
      <c r="B1239" s="36" t="s">
        <v>203</v>
      </c>
      <c r="C1239" s="35" t="s">
        <v>3</v>
      </c>
      <c r="D1239" s="70" t="s">
        <v>205</v>
      </c>
      <c r="E1239" s="35" t="s">
        <v>3</v>
      </c>
    </row>
    <row r="1240" spans="1:5">
      <c r="A1240" s="1" t="s">
        <v>6</v>
      </c>
      <c r="B1240" s="14">
        <v>29</v>
      </c>
      <c r="C1240" s="92" t="s">
        <v>59</v>
      </c>
      <c r="D1240" s="14">
        <v>35</v>
      </c>
      <c r="E1240" s="92" t="s">
        <v>410</v>
      </c>
    </row>
    <row r="1241" spans="1:5">
      <c r="A1241" s="1" t="s">
        <v>5</v>
      </c>
      <c r="B1241" s="14">
        <v>31</v>
      </c>
      <c r="C1241" s="92" t="s">
        <v>271</v>
      </c>
      <c r="D1241" s="14">
        <v>36</v>
      </c>
      <c r="E1241" s="92" t="s">
        <v>410</v>
      </c>
    </row>
    <row r="1242" spans="1:5">
      <c r="A1242" s="1" t="s">
        <v>4</v>
      </c>
      <c r="B1242" s="14">
        <v>31</v>
      </c>
      <c r="C1242" s="92" t="s">
        <v>211</v>
      </c>
      <c r="D1242" s="14">
        <v>37</v>
      </c>
      <c r="E1242" s="92" t="s">
        <v>100</v>
      </c>
    </row>
    <row r="1243" spans="1:5">
      <c r="A1243" s="1" t="s">
        <v>7</v>
      </c>
      <c r="B1243" s="14">
        <v>32</v>
      </c>
      <c r="C1243" s="92" t="s">
        <v>58</v>
      </c>
      <c r="D1243" s="14">
        <v>37</v>
      </c>
      <c r="E1243" s="92" t="s">
        <v>211</v>
      </c>
    </row>
    <row r="1244" spans="1:5">
      <c r="B1244" s="5"/>
      <c r="C1244" s="92"/>
      <c r="D1244" s="82"/>
      <c r="E1244" s="92"/>
    </row>
    <row r="1245" spans="1:5">
      <c r="B1245" s="5"/>
      <c r="D1245" s="82"/>
    </row>
    <row r="1246" spans="1:5" ht="15">
      <c r="A1246" s="65" t="s">
        <v>385</v>
      </c>
      <c r="D1246" s="82"/>
    </row>
    <row r="1247" spans="1:5">
      <c r="B1247" s="36" t="s">
        <v>203</v>
      </c>
      <c r="C1247" s="35" t="s">
        <v>3</v>
      </c>
      <c r="D1247" s="70" t="s">
        <v>205</v>
      </c>
      <c r="E1247" s="35" t="s">
        <v>3</v>
      </c>
    </row>
    <row r="1248" spans="1:5">
      <c r="A1248" s="1" t="s">
        <v>6</v>
      </c>
      <c r="B1248" s="14">
        <v>27</v>
      </c>
      <c r="C1248" s="92" t="s">
        <v>386</v>
      </c>
      <c r="D1248" s="14">
        <v>39</v>
      </c>
      <c r="E1248" s="92" t="s">
        <v>260</v>
      </c>
    </row>
    <row r="1249" spans="1:5">
      <c r="A1249" s="1" t="s">
        <v>5</v>
      </c>
      <c r="B1249" s="14">
        <v>29</v>
      </c>
      <c r="C1249" s="92" t="s">
        <v>260</v>
      </c>
      <c r="D1249" s="14">
        <v>37</v>
      </c>
      <c r="E1249" s="92" t="s">
        <v>59</v>
      </c>
    </row>
    <row r="1250" spans="1:5">
      <c r="A1250" s="1" t="s">
        <v>7</v>
      </c>
      <c r="B1250" s="14">
        <v>31</v>
      </c>
      <c r="C1250" s="92" t="s">
        <v>298</v>
      </c>
      <c r="D1250" s="14">
        <v>38</v>
      </c>
      <c r="E1250" s="92" t="s">
        <v>260</v>
      </c>
    </row>
    <row r="1251" spans="1:5">
      <c r="A1251" s="1" t="s">
        <v>4</v>
      </c>
      <c r="B1251" s="14">
        <v>31</v>
      </c>
      <c r="C1251" s="92" t="s">
        <v>182</v>
      </c>
      <c r="D1251" s="14">
        <v>38</v>
      </c>
      <c r="E1251" s="92" t="s">
        <v>271</v>
      </c>
    </row>
    <row r="1252" spans="1:5">
      <c r="B1252" s="5"/>
      <c r="C1252" s="92"/>
      <c r="D1252" s="82"/>
      <c r="E1252" s="92"/>
    </row>
    <row r="1253" spans="1:5">
      <c r="B1253" s="5"/>
      <c r="D1253" s="82"/>
    </row>
    <row r="1254" spans="1:5" ht="15">
      <c r="A1254" s="65" t="s">
        <v>369</v>
      </c>
      <c r="D1254" s="82"/>
    </row>
    <row r="1255" spans="1:5">
      <c r="B1255" s="36" t="s">
        <v>203</v>
      </c>
      <c r="C1255" s="35" t="s">
        <v>3</v>
      </c>
      <c r="D1255" s="70" t="s">
        <v>205</v>
      </c>
      <c r="E1255" s="35" t="s">
        <v>3</v>
      </c>
    </row>
    <row r="1256" spans="1:5">
      <c r="A1256" s="1" t="s">
        <v>6</v>
      </c>
      <c r="B1256" s="14">
        <v>26</v>
      </c>
      <c r="C1256" s="92" t="s">
        <v>58</v>
      </c>
      <c r="D1256" s="14">
        <v>40</v>
      </c>
      <c r="E1256" s="92" t="s">
        <v>100</v>
      </c>
    </row>
    <row r="1257" spans="1:5">
      <c r="A1257" s="1" t="s">
        <v>7</v>
      </c>
      <c r="B1257" s="14">
        <v>27</v>
      </c>
      <c r="C1257" s="92" t="s">
        <v>59</v>
      </c>
      <c r="D1257" s="14">
        <v>39</v>
      </c>
      <c r="E1257" s="92" t="s">
        <v>371</v>
      </c>
    </row>
    <row r="1258" spans="1:5">
      <c r="A1258" s="1" t="s">
        <v>5</v>
      </c>
      <c r="B1258" s="14">
        <v>30</v>
      </c>
      <c r="C1258" s="92" t="s">
        <v>376</v>
      </c>
      <c r="D1258" s="14">
        <v>36</v>
      </c>
      <c r="E1258" s="92" t="s">
        <v>377</v>
      </c>
    </row>
    <row r="1259" spans="1:5">
      <c r="A1259" s="1" t="s">
        <v>4</v>
      </c>
      <c r="B1259" s="14">
        <v>31</v>
      </c>
      <c r="C1259" s="92" t="s">
        <v>370</v>
      </c>
      <c r="D1259" s="14">
        <v>37</v>
      </c>
      <c r="E1259" s="92" t="s">
        <v>378</v>
      </c>
    </row>
    <row r="1260" spans="1:5">
      <c r="B1260" s="5"/>
      <c r="C1260" s="92"/>
      <c r="D1260" s="82"/>
    </row>
    <row r="1261" spans="1:5">
      <c r="B1261" s="5"/>
      <c r="D1261" s="82"/>
    </row>
    <row r="1262" spans="1:5" ht="15">
      <c r="A1262" s="65" t="s">
        <v>357</v>
      </c>
      <c r="D1262" s="82"/>
    </row>
    <row r="1263" spans="1:5">
      <c r="B1263" s="36" t="s">
        <v>203</v>
      </c>
      <c r="C1263" s="35" t="s">
        <v>3</v>
      </c>
      <c r="D1263" s="70" t="s">
        <v>205</v>
      </c>
      <c r="E1263" s="35" t="s">
        <v>3</v>
      </c>
    </row>
    <row r="1264" spans="1:5">
      <c r="A1264" s="1" t="s">
        <v>6</v>
      </c>
      <c r="B1264" s="14">
        <v>27</v>
      </c>
      <c r="C1264" s="92" t="s">
        <v>271</v>
      </c>
      <c r="D1264" s="14">
        <v>36</v>
      </c>
      <c r="E1264" s="92" t="s">
        <v>260</v>
      </c>
    </row>
    <row r="1265" spans="1:5">
      <c r="A1265" s="1" t="s">
        <v>5</v>
      </c>
      <c r="B1265" s="14">
        <v>29</v>
      </c>
      <c r="C1265" s="92" t="s">
        <v>283</v>
      </c>
      <c r="D1265" s="14">
        <v>35</v>
      </c>
      <c r="E1265" s="92" t="s">
        <v>271</v>
      </c>
    </row>
    <row r="1266" spans="1:5">
      <c r="A1266" s="1" t="s">
        <v>4</v>
      </c>
      <c r="B1266" s="14">
        <v>30</v>
      </c>
      <c r="C1266" s="92" t="s">
        <v>361</v>
      </c>
      <c r="D1266" s="14">
        <v>35</v>
      </c>
      <c r="E1266" s="92" t="s">
        <v>363</v>
      </c>
    </row>
    <row r="1267" spans="1:5">
      <c r="A1267" s="1" t="s">
        <v>7</v>
      </c>
      <c r="B1267" s="14">
        <v>30</v>
      </c>
      <c r="C1267" s="92" t="s">
        <v>362</v>
      </c>
      <c r="D1267" s="14">
        <v>39</v>
      </c>
      <c r="E1267" s="92" t="s">
        <v>260</v>
      </c>
    </row>
    <row r="1268" spans="1:5">
      <c r="B1268" s="5"/>
      <c r="C1268" s="92"/>
      <c r="D1268" s="82"/>
    </row>
    <row r="1269" spans="1:5">
      <c r="B1269" s="5"/>
      <c r="D1269" s="82"/>
    </row>
    <row r="1270" spans="1:5" ht="15">
      <c r="A1270" s="65" t="s">
        <v>340</v>
      </c>
      <c r="D1270" s="82"/>
    </row>
    <row r="1271" spans="1:5">
      <c r="B1271" s="36" t="s">
        <v>203</v>
      </c>
      <c r="C1271" s="35" t="s">
        <v>3</v>
      </c>
      <c r="D1271" s="70" t="s">
        <v>205</v>
      </c>
      <c r="E1271" s="35" t="s">
        <v>3</v>
      </c>
    </row>
    <row r="1272" spans="1:5">
      <c r="A1272" s="1" t="s">
        <v>5</v>
      </c>
      <c r="B1272" s="14">
        <v>26</v>
      </c>
      <c r="C1272" s="92" t="s">
        <v>100</v>
      </c>
      <c r="D1272" s="14">
        <v>36</v>
      </c>
      <c r="E1272" s="1" t="s">
        <v>330</v>
      </c>
    </row>
    <row r="1273" spans="1:5">
      <c r="A1273" s="1" t="s">
        <v>4</v>
      </c>
      <c r="B1273" s="14">
        <v>31</v>
      </c>
      <c r="C1273" s="92" t="s">
        <v>349</v>
      </c>
      <c r="D1273" s="14">
        <v>41</v>
      </c>
      <c r="E1273" s="1" t="s">
        <v>328</v>
      </c>
    </row>
    <row r="1274" spans="1:5">
      <c r="A1274" s="1" t="s">
        <v>7</v>
      </c>
      <c r="B1274" s="14">
        <v>29</v>
      </c>
      <c r="C1274" s="92" t="s">
        <v>59</v>
      </c>
      <c r="D1274" s="14">
        <v>38</v>
      </c>
      <c r="E1274" s="1" t="s">
        <v>328</v>
      </c>
    </row>
    <row r="1275" spans="1:5">
      <c r="A1275" s="1" t="s">
        <v>6</v>
      </c>
      <c r="B1275" s="14">
        <v>29</v>
      </c>
      <c r="C1275" s="92" t="s">
        <v>59</v>
      </c>
      <c r="D1275" s="14">
        <v>36</v>
      </c>
      <c r="E1275" s="1" t="s">
        <v>351</v>
      </c>
    </row>
    <row r="1276" spans="1:5">
      <c r="B1276" s="5"/>
      <c r="C1276" s="92"/>
      <c r="D1276" s="82"/>
    </row>
    <row r="1277" spans="1:5">
      <c r="B1277" s="5"/>
      <c r="D1277" s="82"/>
    </row>
    <row r="1278" spans="1:5" ht="15">
      <c r="A1278" s="65" t="s">
        <v>324</v>
      </c>
      <c r="D1278" s="82"/>
    </row>
    <row r="1279" spans="1:5">
      <c r="B1279" s="36" t="s">
        <v>203</v>
      </c>
      <c r="C1279" s="35" t="s">
        <v>3</v>
      </c>
      <c r="D1279" s="70" t="s">
        <v>205</v>
      </c>
      <c r="E1279" s="35" t="s">
        <v>3</v>
      </c>
    </row>
    <row r="1280" spans="1:5">
      <c r="A1280" s="1" t="s">
        <v>5</v>
      </c>
      <c r="B1280" s="14">
        <v>27</v>
      </c>
      <c r="C1280" s="1" t="s">
        <v>331</v>
      </c>
      <c r="D1280" s="14">
        <v>35</v>
      </c>
      <c r="E1280" s="1" t="s">
        <v>100</v>
      </c>
    </row>
    <row r="1281" spans="1:5">
      <c r="A1281" s="1" t="s">
        <v>4</v>
      </c>
      <c r="B1281" s="14">
        <v>28</v>
      </c>
      <c r="C1281" s="1" t="s">
        <v>333</v>
      </c>
      <c r="D1281" s="14">
        <v>38</v>
      </c>
      <c r="E1281" s="1" t="s">
        <v>330</v>
      </c>
    </row>
    <row r="1282" spans="1:5">
      <c r="A1282" s="1" t="s">
        <v>7</v>
      </c>
      <c r="B1282" s="14">
        <v>29</v>
      </c>
      <c r="C1282" s="1" t="s">
        <v>100</v>
      </c>
      <c r="D1282" s="14">
        <v>39</v>
      </c>
      <c r="E1282" s="1" t="s">
        <v>330</v>
      </c>
    </row>
    <row r="1283" spans="1:5">
      <c r="A1283" s="1" t="s">
        <v>6</v>
      </c>
      <c r="B1283" s="14">
        <v>29</v>
      </c>
      <c r="C1283" s="1" t="s">
        <v>326</v>
      </c>
      <c r="D1283" s="14">
        <v>35</v>
      </c>
      <c r="E1283" s="1" t="s">
        <v>100</v>
      </c>
    </row>
    <row r="1284" spans="1:5">
      <c r="B1284" s="5"/>
      <c r="D1284" s="82"/>
    </row>
    <row r="1285" spans="1:5">
      <c r="B1285" s="5"/>
      <c r="D1285" s="82"/>
    </row>
    <row r="1286" spans="1:5" ht="15">
      <c r="A1286" s="65" t="s">
        <v>313</v>
      </c>
      <c r="D1286" s="82"/>
    </row>
    <row r="1287" spans="1:5">
      <c r="B1287" s="36" t="s">
        <v>203</v>
      </c>
      <c r="C1287" s="35" t="s">
        <v>3</v>
      </c>
      <c r="D1287" s="70" t="s">
        <v>205</v>
      </c>
      <c r="E1287" s="35" t="s">
        <v>3</v>
      </c>
    </row>
    <row r="1288" spans="1:5">
      <c r="A1288" s="1" t="s">
        <v>7</v>
      </c>
      <c r="B1288" s="14">
        <v>27</v>
      </c>
      <c r="C1288" s="1" t="s">
        <v>59</v>
      </c>
      <c r="D1288" s="14">
        <v>36</v>
      </c>
      <c r="E1288" s="1" t="s">
        <v>309</v>
      </c>
    </row>
    <row r="1289" spans="1:5">
      <c r="A1289" s="1" t="s">
        <v>4</v>
      </c>
      <c r="B1289" s="14">
        <v>29</v>
      </c>
      <c r="C1289" s="1" t="s">
        <v>315</v>
      </c>
      <c r="D1289" s="14">
        <v>42</v>
      </c>
      <c r="E1289" s="1" t="s">
        <v>58</v>
      </c>
    </row>
    <row r="1290" spans="1:5">
      <c r="A1290" s="1" t="s">
        <v>5</v>
      </c>
      <c r="B1290" s="14">
        <v>30</v>
      </c>
      <c r="C1290" s="1" t="s">
        <v>59</v>
      </c>
      <c r="D1290" s="14">
        <v>38</v>
      </c>
      <c r="E1290" s="1" t="s">
        <v>309</v>
      </c>
    </row>
    <row r="1291" spans="1:5">
      <c r="A1291" s="1" t="s">
        <v>6</v>
      </c>
      <c r="B1291" s="14">
        <v>30</v>
      </c>
      <c r="C1291" s="1" t="s">
        <v>318</v>
      </c>
      <c r="D1291" s="14">
        <v>39</v>
      </c>
      <c r="E1291" s="1" t="s">
        <v>100</v>
      </c>
    </row>
    <row r="1292" spans="1:5">
      <c r="B1292" s="5"/>
      <c r="D1292" s="82"/>
    </row>
    <row r="1293" spans="1:5">
      <c r="B1293" s="5"/>
      <c r="D1293" s="82"/>
    </row>
    <row r="1294" spans="1:5" ht="15">
      <c r="A1294" s="65" t="s">
        <v>296</v>
      </c>
      <c r="D1294" s="82"/>
    </row>
    <row r="1295" spans="1:5">
      <c r="B1295" s="36" t="s">
        <v>203</v>
      </c>
      <c r="C1295" s="35" t="s">
        <v>3</v>
      </c>
      <c r="D1295" s="70" t="s">
        <v>205</v>
      </c>
      <c r="E1295" s="35" t="s">
        <v>3</v>
      </c>
    </row>
    <row r="1296" spans="1:5">
      <c r="A1296" s="1" t="s">
        <v>5</v>
      </c>
      <c r="B1296" s="14">
        <v>29</v>
      </c>
      <c r="C1296" s="1" t="s">
        <v>298</v>
      </c>
      <c r="D1296" s="14">
        <v>37</v>
      </c>
      <c r="E1296" s="1" t="s">
        <v>304</v>
      </c>
    </row>
    <row r="1297" spans="1:5">
      <c r="A1297" s="1" t="s">
        <v>7</v>
      </c>
      <c r="B1297" s="14">
        <v>30</v>
      </c>
      <c r="C1297" s="1" t="s">
        <v>100</v>
      </c>
      <c r="D1297" s="14">
        <v>40</v>
      </c>
      <c r="E1297" s="1" t="s">
        <v>298</v>
      </c>
    </row>
    <row r="1298" spans="1:5">
      <c r="A1298" s="1" t="s">
        <v>6</v>
      </c>
      <c r="B1298" s="14">
        <v>31</v>
      </c>
      <c r="C1298" s="1" t="s">
        <v>303</v>
      </c>
      <c r="D1298" s="14">
        <v>35</v>
      </c>
      <c r="E1298" s="1" t="s">
        <v>305</v>
      </c>
    </row>
    <row r="1299" spans="1:5">
      <c r="A1299" s="1" t="s">
        <v>4</v>
      </c>
      <c r="B1299" s="14">
        <v>32</v>
      </c>
      <c r="C1299" s="1" t="s">
        <v>100</v>
      </c>
      <c r="D1299" s="14">
        <v>39</v>
      </c>
      <c r="E1299" s="1" t="s">
        <v>297</v>
      </c>
    </row>
    <row r="1300" spans="1:5">
      <c r="B1300" s="5"/>
      <c r="D1300" s="82"/>
    </row>
    <row r="1301" spans="1:5">
      <c r="B1301" s="5"/>
      <c r="D1301" s="82"/>
    </row>
    <row r="1302" spans="1:5" ht="15">
      <c r="A1302" s="65" t="s">
        <v>282</v>
      </c>
      <c r="D1302" s="82"/>
    </row>
    <row r="1303" spans="1:5">
      <c r="B1303" s="36" t="s">
        <v>203</v>
      </c>
      <c r="C1303" s="35" t="s">
        <v>3</v>
      </c>
      <c r="D1303" s="70" t="s">
        <v>205</v>
      </c>
      <c r="E1303" s="35" t="s">
        <v>3</v>
      </c>
    </row>
    <row r="1304" spans="1:5">
      <c r="A1304" s="1" t="s">
        <v>5</v>
      </c>
      <c r="B1304" s="14">
        <v>28</v>
      </c>
      <c r="C1304" s="1" t="s">
        <v>269</v>
      </c>
      <c r="D1304" s="14">
        <v>35</v>
      </c>
      <c r="E1304" s="1" t="s">
        <v>8</v>
      </c>
    </row>
    <row r="1305" spans="1:5">
      <c r="A1305" s="1" t="s">
        <v>7</v>
      </c>
      <c r="B1305" s="14">
        <v>30</v>
      </c>
      <c r="C1305" s="1" t="s">
        <v>288</v>
      </c>
      <c r="D1305" s="14">
        <v>37</v>
      </c>
      <c r="E1305" s="1" t="s">
        <v>100</v>
      </c>
    </row>
    <row r="1306" spans="1:5">
      <c r="A1306" s="1" t="s">
        <v>4</v>
      </c>
      <c r="B1306" s="14">
        <v>29</v>
      </c>
      <c r="C1306" s="1" t="s">
        <v>288</v>
      </c>
      <c r="D1306" s="14">
        <v>40</v>
      </c>
      <c r="E1306" s="1" t="s">
        <v>100</v>
      </c>
    </row>
    <row r="1307" spans="1:5">
      <c r="A1307" s="1" t="s">
        <v>6</v>
      </c>
      <c r="B1307" s="14" t="s">
        <v>291</v>
      </c>
      <c r="C1307" s="1" t="s">
        <v>284</v>
      </c>
      <c r="D1307" s="14" t="s">
        <v>291</v>
      </c>
      <c r="E1307" s="1" t="s">
        <v>284</v>
      </c>
    </row>
    <row r="1308" spans="1:5">
      <c r="B1308" s="5"/>
      <c r="D1308" s="82"/>
    </row>
    <row r="1309" spans="1:5">
      <c r="B1309" s="5"/>
      <c r="D1309" s="82"/>
    </row>
    <row r="1310" spans="1:5" ht="15">
      <c r="A1310" s="65" t="s">
        <v>259</v>
      </c>
      <c r="D1310" s="82"/>
    </row>
    <row r="1311" spans="1:5">
      <c r="B1311" s="36" t="s">
        <v>203</v>
      </c>
      <c r="C1311" s="35" t="s">
        <v>3</v>
      </c>
      <c r="D1311" s="70" t="s">
        <v>205</v>
      </c>
      <c r="E1311" s="35" t="s">
        <v>3</v>
      </c>
    </row>
    <row r="1312" spans="1:5">
      <c r="A1312" s="1" t="s">
        <v>7</v>
      </c>
      <c r="B1312" s="14">
        <v>28</v>
      </c>
      <c r="C1312" s="1" t="s">
        <v>269</v>
      </c>
      <c r="D1312" s="14">
        <v>36</v>
      </c>
      <c r="E1312" s="1" t="s">
        <v>270</v>
      </c>
    </row>
    <row r="1313" spans="1:5">
      <c r="A1313" s="1" t="s">
        <v>5</v>
      </c>
      <c r="B1313" s="14">
        <v>29</v>
      </c>
      <c r="C1313" s="1" t="s">
        <v>142</v>
      </c>
      <c r="D1313" s="14">
        <v>37</v>
      </c>
      <c r="E1313" s="1" t="s">
        <v>271</v>
      </c>
    </row>
    <row r="1314" spans="1:5">
      <c r="A1314" s="1" t="s">
        <v>6</v>
      </c>
      <c r="B1314" s="14">
        <v>29</v>
      </c>
      <c r="C1314" s="1" t="s">
        <v>141</v>
      </c>
      <c r="D1314" s="14">
        <v>35</v>
      </c>
      <c r="E1314" s="1" t="s">
        <v>272</v>
      </c>
    </row>
    <row r="1315" spans="1:5">
      <c r="A1315" s="1" t="s">
        <v>4</v>
      </c>
      <c r="B1315" s="14">
        <v>31</v>
      </c>
      <c r="C1315" s="1" t="s">
        <v>261</v>
      </c>
      <c r="D1315" s="14">
        <v>40</v>
      </c>
      <c r="E1315" s="1" t="s">
        <v>262</v>
      </c>
    </row>
    <row r="1316" spans="1:5">
      <c r="B1316" s="5"/>
      <c r="D1316" s="82"/>
    </row>
    <row r="1317" spans="1:5">
      <c r="B1317" s="5"/>
      <c r="D1317" s="82"/>
    </row>
    <row r="1318" spans="1:5" ht="15">
      <c r="A1318" s="65" t="s">
        <v>236</v>
      </c>
      <c r="D1318" s="82"/>
    </row>
    <row r="1319" spans="1:5">
      <c r="B1319" s="36" t="s">
        <v>203</v>
      </c>
      <c r="C1319" s="35" t="s">
        <v>3</v>
      </c>
      <c r="D1319" s="70" t="s">
        <v>205</v>
      </c>
      <c r="E1319" s="35" t="s">
        <v>3</v>
      </c>
    </row>
    <row r="1320" spans="1:5">
      <c r="A1320" s="1" t="s">
        <v>5</v>
      </c>
      <c r="B1320" s="5">
        <v>27</v>
      </c>
      <c r="C1320" s="1" t="s">
        <v>142</v>
      </c>
      <c r="D1320" s="5">
        <v>39</v>
      </c>
      <c r="E1320" s="1" t="s">
        <v>10</v>
      </c>
    </row>
    <row r="1321" spans="1:5">
      <c r="A1321" s="1" t="s">
        <v>6</v>
      </c>
      <c r="B1321" s="5">
        <v>28</v>
      </c>
      <c r="C1321" s="1" t="s">
        <v>142</v>
      </c>
      <c r="D1321" s="5">
        <v>36</v>
      </c>
      <c r="E1321" s="1" t="s">
        <v>10</v>
      </c>
    </row>
    <row r="1322" spans="1:5">
      <c r="A1322" s="1" t="s">
        <v>7</v>
      </c>
      <c r="B1322" s="5">
        <v>30</v>
      </c>
      <c r="C1322" s="1" t="s">
        <v>141</v>
      </c>
      <c r="D1322" s="5">
        <v>39</v>
      </c>
      <c r="E1322" s="1" t="s">
        <v>243</v>
      </c>
    </row>
    <row r="1323" spans="1:5">
      <c r="A1323" s="1" t="s">
        <v>4</v>
      </c>
      <c r="B1323" s="5">
        <v>32</v>
      </c>
      <c r="C1323" s="1" t="s">
        <v>248</v>
      </c>
      <c r="D1323" s="5">
        <v>34</v>
      </c>
      <c r="E1323" s="1" t="s">
        <v>10</v>
      </c>
    </row>
    <row r="1324" spans="1:5">
      <c r="B1324" s="5"/>
      <c r="D1324" s="82"/>
    </row>
    <row r="1325" spans="1:5">
      <c r="B1325" s="5"/>
      <c r="D1325" s="82"/>
    </row>
    <row r="1326" spans="1:5" ht="15">
      <c r="A1326" s="65" t="s">
        <v>210</v>
      </c>
      <c r="D1326" s="82"/>
    </row>
    <row r="1327" spans="1:5">
      <c r="B1327" s="36" t="s">
        <v>203</v>
      </c>
      <c r="C1327" s="35" t="s">
        <v>3</v>
      </c>
      <c r="D1327" s="70" t="s">
        <v>205</v>
      </c>
      <c r="E1327" s="35" t="s">
        <v>3</v>
      </c>
    </row>
    <row r="1328" spans="1:5">
      <c r="A1328" s="1" t="s">
        <v>5</v>
      </c>
      <c r="B1328" s="5">
        <v>27</v>
      </c>
      <c r="C1328" s="1" t="s">
        <v>142</v>
      </c>
      <c r="D1328" s="5">
        <v>38</v>
      </c>
      <c r="E1328" s="1" t="s">
        <v>212</v>
      </c>
    </row>
    <row r="1329" spans="1:5">
      <c r="A1329" s="1" t="s">
        <v>6</v>
      </c>
      <c r="B1329" s="5">
        <v>30</v>
      </c>
      <c r="C1329" s="1" t="s">
        <v>214</v>
      </c>
      <c r="D1329" s="5">
        <v>38</v>
      </c>
      <c r="E1329" s="1" t="s">
        <v>141</v>
      </c>
    </row>
    <row r="1330" spans="1:5">
      <c r="A1330" s="1" t="s">
        <v>4</v>
      </c>
      <c r="B1330" s="5">
        <v>33</v>
      </c>
      <c r="C1330" s="1" t="s">
        <v>211</v>
      </c>
      <c r="D1330" s="5">
        <v>42</v>
      </c>
      <c r="E1330" s="1" t="s">
        <v>213</v>
      </c>
    </row>
    <row r="1331" spans="1:5">
      <c r="A1331" s="1" t="s">
        <v>7</v>
      </c>
      <c r="B1331" s="5">
        <v>33</v>
      </c>
      <c r="C1331" s="1" t="s">
        <v>228</v>
      </c>
      <c r="D1331" s="5">
        <v>38</v>
      </c>
      <c r="E1331" s="1" t="s">
        <v>227</v>
      </c>
    </row>
    <row r="1332" spans="1:5">
      <c r="B1332" s="5"/>
      <c r="D1332" s="82"/>
    </row>
    <row r="1333" spans="1:5">
      <c r="B1333" s="5"/>
      <c r="D1333" s="82"/>
    </row>
    <row r="1334" spans="1:5" ht="15">
      <c r="A1334" s="65" t="s">
        <v>204</v>
      </c>
      <c r="D1334" s="82"/>
    </row>
    <row r="1335" spans="1:5">
      <c r="B1335" s="36" t="s">
        <v>203</v>
      </c>
      <c r="C1335" s="35" t="s">
        <v>3</v>
      </c>
      <c r="D1335" s="70" t="s">
        <v>205</v>
      </c>
      <c r="E1335" s="35" t="s">
        <v>3</v>
      </c>
    </row>
    <row r="1336" spans="1:5">
      <c r="A1336" s="1" t="s">
        <v>5</v>
      </c>
      <c r="B1336" s="5">
        <v>29</v>
      </c>
      <c r="C1336" s="1" t="s">
        <v>180</v>
      </c>
      <c r="D1336" s="5">
        <v>37</v>
      </c>
      <c r="E1336" s="1" t="s">
        <v>206</v>
      </c>
    </row>
    <row r="1337" spans="1:5">
      <c r="A1337" s="1" t="s">
        <v>4</v>
      </c>
      <c r="B1337" s="5">
        <v>30</v>
      </c>
      <c r="C1337" s="1" t="s">
        <v>142</v>
      </c>
      <c r="D1337" s="5">
        <v>40</v>
      </c>
      <c r="E1337" s="1" t="s">
        <v>181</v>
      </c>
    </row>
    <row r="1338" spans="1:5">
      <c r="A1338" s="1" t="s">
        <v>6</v>
      </c>
      <c r="B1338" s="5">
        <v>31</v>
      </c>
      <c r="C1338" s="1" t="s">
        <v>202</v>
      </c>
      <c r="D1338" s="5">
        <v>37</v>
      </c>
      <c r="E1338" s="1" t="s">
        <v>141</v>
      </c>
    </row>
    <row r="1339" spans="1:5">
      <c r="A1339" s="1" t="s">
        <v>7</v>
      </c>
      <c r="B1339" s="5">
        <v>34</v>
      </c>
      <c r="C1339" s="1" t="s">
        <v>141</v>
      </c>
      <c r="D1339" s="5">
        <v>43</v>
      </c>
      <c r="E1339" s="1" t="s">
        <v>180</v>
      </c>
    </row>
    <row r="1340" spans="1:5">
      <c r="B1340" s="5"/>
      <c r="D1340" s="82"/>
    </row>
    <row r="1341" spans="1:5">
      <c r="B1341" s="5"/>
      <c r="D1341" s="82"/>
    </row>
  </sheetData>
  <sortState ref="A152:AK158">
    <sortCondition descending="1" ref="B152:B158"/>
  </sortState>
  <mergeCells count="24">
    <mergeCell ref="D63:E63"/>
    <mergeCell ref="C732:D732"/>
    <mergeCell ref="B63:C63"/>
    <mergeCell ref="AB135:AC135"/>
    <mergeCell ref="X63:Y63"/>
    <mergeCell ref="AB63:AC63"/>
    <mergeCell ref="H457:K457"/>
    <mergeCell ref="V63:W63"/>
    <mergeCell ref="T63:U63"/>
    <mergeCell ref="L63:M63"/>
    <mergeCell ref="N63:O63"/>
    <mergeCell ref="P63:Q63"/>
    <mergeCell ref="Z63:AA63"/>
    <mergeCell ref="R63:S63"/>
    <mergeCell ref="J63:K63"/>
    <mergeCell ref="F63:G63"/>
    <mergeCell ref="H63:I63"/>
    <mergeCell ref="AJ63:AK63"/>
    <mergeCell ref="AD63:AE63"/>
    <mergeCell ref="AH135:AI135"/>
    <mergeCell ref="AH63:AI63"/>
    <mergeCell ref="AD135:AE135"/>
    <mergeCell ref="AF135:AG135"/>
    <mergeCell ref="AF63:AG63"/>
  </mergeCells>
  <phoneticPr fontId="0" type="noConversion"/>
  <pageMargins left="0.34" right="0.28999999999999998" top="1" bottom="1" header="0.5" footer="0.5"/>
  <pageSetup scale="59" fitToHeight="22" orientation="landscape" horizontalDpi="4294967292" r:id="rId1"/>
  <headerFooter alignWithMargins="0">
    <oddHeader>&amp;C&amp;"Arial,Bold"&amp;14MYRTLE BEACH BIRDIE CHAMPIONSHIP - FINAL 2016 STATS</oddHeader>
    <oddFooter>&amp;C&amp;P of &amp;N&amp;R&amp;D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</cp:lastModifiedBy>
  <cp:lastPrinted>2016-06-25T20:49:50Z</cp:lastPrinted>
  <dcterms:created xsi:type="dcterms:W3CDTF">2000-08-17T14:32:08Z</dcterms:created>
  <dcterms:modified xsi:type="dcterms:W3CDTF">2016-06-26T13:16:07Z</dcterms:modified>
</cp:coreProperties>
</file>