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5-year calculator" sheetId="1" r:id="rId1"/>
    <sheet name="20-year calculator" sheetId="2" r:id="rId2"/>
    <sheet name="10-year calculator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<sst xmlns="http://schemas.openxmlformats.org/spreadsheetml/2006/main" count="168" uniqueCount="66">
  <si>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Scheduled</t>
  </si>
  <si>
    <t>Principal</t>
  </si>
  <si>
    <t>Balance</t>
  </si>
  <si>
    <t>Beginning</t>
  </si>
  <si>
    <t>Interest</t>
  </si>
  <si>
    <t>total</t>
  </si>
  <si>
    <t>pmt</t>
  </si>
  <si>
    <t>Loan Amount</t>
  </si>
  <si>
    <t>Rate</t>
  </si>
  <si>
    <t>Monthly</t>
  </si>
  <si>
    <t>Fees</t>
  </si>
  <si>
    <t>Debenture Rate</t>
  </si>
  <si>
    <t>Note Rate</t>
  </si>
  <si>
    <t>Borrower fee</t>
  </si>
  <si>
    <t>CDC fee</t>
  </si>
  <si>
    <t>CSA fee</t>
  </si>
  <si>
    <t>2nd 5 Years</t>
  </si>
  <si>
    <t>Full Term</t>
  </si>
  <si>
    <t>Ending Balance</t>
  </si>
  <si>
    <t>openUPB*rate</t>
  </si>
  <si>
    <t>SA deb</t>
  </si>
  <si>
    <t>m/pmt</t>
  </si>
  <si>
    <t>Monthly Pmts.</t>
  </si>
  <si>
    <t>Effective Rates</t>
  </si>
  <si>
    <t>Estimated</t>
  </si>
  <si>
    <t>Year</t>
  </si>
  <si>
    <t>Penalty</t>
  </si>
  <si>
    <t>penalty</t>
  </si>
  <si>
    <t>Pmt #</t>
  </si>
  <si>
    <t>Amount</t>
  </si>
  <si>
    <t xml:space="preserve">   "Pmt#" is monthly payment number</t>
  </si>
  <si>
    <t>Enter debenture rate and fees as decimal values (e.g. 5% as .05)</t>
  </si>
  <si>
    <t xml:space="preserve"> ===Estimated Penalty Amounts==</t>
  </si>
  <si>
    <t>REQUIRED INPUTS IN BLUE</t>
  </si>
  <si>
    <t>1st 10 Years</t>
  </si>
  <si>
    <t>1st 15 Years</t>
  </si>
  <si>
    <t>Term</t>
  </si>
  <si>
    <t>RESULTS IN GREEN</t>
  </si>
  <si>
    <t>NOTE:</t>
  </si>
  <si>
    <t xml:space="preserve">DISCLAIMER: The information herein has been obtained from sources that we believe to be reliable, but we do not guarantee its accuracy or completeness. </t>
  </si>
  <si>
    <t>20-Year 504 Estimated Payment and Effective Rates Calculator</t>
  </si>
  <si>
    <t xml:space="preserve">  =Penalty Schedule=</t>
  </si>
  <si>
    <t xml:space="preserve">This calculator ESTIMATES only.  For simplicity's sake, it ignores the partial 1st month effect on amortized principal and interest due. </t>
  </si>
  <si>
    <t>1st  5 Years</t>
  </si>
  <si>
    <t>1st   5 Years</t>
  </si>
  <si>
    <t>3rd  5 Years</t>
  </si>
  <si>
    <t>4th  5 Years</t>
  </si>
  <si>
    <t>Cumulative Effective Rate</t>
  </si>
  <si>
    <t>25-Year 504 Estimated Payment and Effective Rates Calculator</t>
  </si>
  <si>
    <t>5th 5 Years</t>
  </si>
  <si>
    <t>1st 20 Years</t>
  </si>
  <si>
    <t>It should be within a few BP of actual effective rates and close on payment amounts.   CSA or Trustee figures are always official.</t>
  </si>
  <si>
    <t>Closing</t>
  </si>
  <si>
    <t>10-Year 504 Estimated Payment and Effective Rate Calculator</t>
  </si>
  <si>
    <t xml:space="preserve"> =Estimated Prepayment Penalty Amounts=</t>
  </si>
  <si>
    <t xml:space="preserve">   Penalty Schedule</t>
  </si>
  <si>
    <t>Semi-annual Debenture Rate</t>
  </si>
  <si>
    <t>1st 5 Years</t>
  </si>
  <si>
    <t>CSA fixed fee</t>
  </si>
  <si>
    <t>Mo. Note Rate</t>
  </si>
  <si>
    <t>Mo. Effective</t>
  </si>
  <si>
    <t>Period</t>
  </si>
  <si>
    <t>mo./pmt</t>
  </si>
  <si>
    <t>25-yr Rate</t>
  </si>
  <si>
    <t>REQUIRED INPUTS ARE IN BLUE, OUTPUTS ARE IN GREEN</t>
  </si>
  <si>
    <t>Eagle Compliance, LLC and Shore Watch, LLC 2018. All rights reserved.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</si>
</sst>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?_);_(@_)"/>
    <numFmt numFmtId="173" formatCode="0.0"/>
    <numFmt numFmtId="174" formatCode="#,##0.0_);\(#,##0.0\)"/>
    <numFmt numFmtId="175" formatCode="0.000"/>
    <numFmt numFmtId="176" formatCode="0.0000%"/>
    <numFmt numFmtId="177" formatCode="0.00000%"/>
    <numFmt numFmtId="178" formatCode="0.000000%"/>
    <numFmt numFmtId="179" formatCode="_(* #,##0.000000_);_(* \(#,##0.000000\);_(* &quot;-&quot;??????_);_(@_)"/>
    <numFmt numFmtId="180" formatCode="#,##0.0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6" fontId="1" fillId="0" borderId="0" xfId="59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0" fillId="0" borderId="0" xfId="5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33" borderId="0" xfId="0" applyFont="1" applyFill="1" applyAlignment="1">
      <alignment/>
    </xf>
    <xf numFmtId="168" fontId="7" fillId="33" borderId="0" xfId="59" applyNumberFormat="1" applyFont="1" applyFill="1" applyAlignment="1" applyProtection="1">
      <alignment/>
      <protection locked="0"/>
    </xf>
    <xf numFmtId="3" fontId="7" fillId="33" borderId="0" xfId="44" applyNumberFormat="1" applyFont="1" applyFill="1" applyAlignment="1" applyProtection="1">
      <alignment/>
      <protection locked="0"/>
    </xf>
    <xf numFmtId="176" fontId="7" fillId="0" borderId="0" xfId="59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Alignment="1">
      <alignment horizontal="left"/>
    </xf>
    <xf numFmtId="168" fontId="8" fillId="0" borderId="0" xfId="59" applyNumberFormat="1" applyFont="1" applyFill="1" applyAlignment="1">
      <alignment/>
    </xf>
    <xf numFmtId="39" fontId="8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7" fillId="33" borderId="0" xfId="0" applyFont="1" applyFill="1" applyAlignment="1">
      <alignment/>
    </xf>
    <xf numFmtId="176" fontId="8" fillId="34" borderId="0" xfId="59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39" fontId="8" fillId="34" borderId="0" xfId="44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68" fontId="7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9" fontId="0" fillId="0" borderId="0" xfId="0" applyNumberFormat="1" applyAlignment="1">
      <alignment/>
    </xf>
    <xf numFmtId="4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8" fontId="8" fillId="34" borderId="0" xfId="59" applyNumberFormat="1" applyFont="1" applyFill="1" applyAlignment="1">
      <alignment horizontal="center"/>
    </xf>
    <xf numFmtId="168" fontId="8" fillId="34" borderId="10" xfId="59" applyNumberFormat="1" applyFont="1" applyFill="1" applyBorder="1" applyAlignment="1">
      <alignment horizontal="center"/>
    </xf>
    <xf numFmtId="168" fontId="10" fillId="34" borderId="10" xfId="59" applyNumberFormat="1" applyFont="1" applyFill="1" applyBorder="1" applyAlignment="1">
      <alignment horizontal="center"/>
    </xf>
    <xf numFmtId="168" fontId="8" fillId="34" borderId="0" xfId="0" applyNumberFormat="1" applyFont="1" applyFill="1" applyAlignment="1">
      <alignment horizontal="center"/>
    </xf>
    <xf numFmtId="168" fontId="10" fillId="34" borderId="0" xfId="59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44" applyNumberFormat="1" applyFont="1" applyFill="1" applyAlignment="1">
      <alignment/>
    </xf>
    <xf numFmtId="168" fontId="7" fillId="0" borderId="0" xfId="59" applyNumberFormat="1" applyFont="1" applyFill="1" applyAlignment="1">
      <alignment/>
    </xf>
    <xf numFmtId="1" fontId="8" fillId="0" borderId="0" xfId="59" applyNumberFormat="1" applyFont="1" applyFill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76" fontId="8" fillId="0" borderId="0" xfId="59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10" fontId="8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68" fontId="8" fillId="16" borderId="10" xfId="59" applyNumberFormat="1" applyFont="1" applyFill="1" applyBorder="1" applyAlignment="1">
      <alignment horizontal="center"/>
    </xf>
    <xf numFmtId="39" fontId="8" fillId="16" borderId="0" xfId="44" applyNumberFormat="1" applyFont="1" applyFill="1" applyAlignment="1">
      <alignment horizontal="center"/>
    </xf>
    <xf numFmtId="176" fontId="8" fillId="16" borderId="0" xfId="59" applyNumberFormat="1" applyFont="1" applyFill="1" applyAlignment="1">
      <alignment/>
    </xf>
    <xf numFmtId="4" fontId="8" fillId="16" borderId="0" xfId="0" applyNumberFormat="1" applyFont="1" applyFill="1" applyAlignment="1">
      <alignment/>
    </xf>
    <xf numFmtId="168" fontId="10" fillId="16" borderId="10" xfId="59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center"/>
    </xf>
    <xf numFmtId="176" fontId="7" fillId="33" borderId="0" xfId="59" applyNumberFormat="1" applyFont="1" applyFill="1" applyAlignment="1" applyProtection="1">
      <alignment/>
      <protection locked="0"/>
    </xf>
    <xf numFmtId="176" fontId="7" fillId="33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6.140625" style="0" customWidth="1"/>
    <col min="3" max="3" width="15.421875" style="0" customWidth="1"/>
    <col min="4" max="4" width="15.7109375" style="0" customWidth="1"/>
    <col min="5" max="5" width="17.28125" style="0" customWidth="1"/>
    <col min="6" max="6" width="17.57421875" style="0" customWidth="1"/>
    <col min="7" max="7" width="12.421875" style="0" customWidth="1"/>
    <col min="8" max="8" width="13.7109375" style="0" customWidth="1"/>
    <col min="9" max="9" width="10.00390625" style="0" customWidth="1"/>
    <col min="10" max="10" width="15.00390625" style="0" customWidth="1"/>
    <col min="11" max="11" width="7.421875" style="0" customWidth="1"/>
    <col min="12" max="12" width="16.28125" style="0" customWidth="1"/>
    <col min="13" max="13" width="16.8515625" style="0" customWidth="1"/>
    <col min="14" max="14" width="8.7109375" style="0" customWidth="1"/>
    <col min="15" max="15" width="12.7109375" style="0" customWidth="1"/>
    <col min="16" max="16" width="11.140625" style="0" customWidth="1"/>
    <col min="17" max="17" width="10.28125" style="0" customWidth="1"/>
  </cols>
  <sheetData>
    <row r="1" spans="1:6" ht="15">
      <c r="A1" s="50" t="s">
        <v>48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6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</row>
    <row r="9" spans="2:16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</row>
    <row r="10" spans="1:16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</row>
    <row r="11" spans="13:16" ht="13.5">
      <c r="M11" s="41"/>
      <c r="N11" s="74"/>
      <c r="O11" s="81"/>
      <c r="P11" s="25"/>
    </row>
    <row r="12" spans="1:16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1"/>
      <c r="P12" s="25"/>
    </row>
    <row r="13" spans="1:16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1"/>
      <c r="P13" s="25"/>
    </row>
    <row r="14" spans="1:16" ht="13.5">
      <c r="A14" s="28" t="s">
        <v>11</v>
      </c>
      <c r="B14" s="28"/>
      <c r="C14" s="38">
        <v>0.0366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85"/>
      <c r="P14" s="25"/>
    </row>
    <row r="15" spans="1:16" ht="13.5">
      <c r="A15" s="28" t="s">
        <v>7</v>
      </c>
      <c r="B15" s="28"/>
      <c r="C15" s="39">
        <v>1000000</v>
      </c>
      <c r="D15" s="34" t="s">
        <v>43</v>
      </c>
      <c r="E15" s="66">
        <f>SUM(J31:J90)/SUM(B31:B90)</f>
        <v>0.04742188439209314</v>
      </c>
      <c r="F15" s="54">
        <f>-F31</f>
        <v>5926.519999999873</v>
      </c>
      <c r="G15" s="35">
        <v>1</v>
      </c>
      <c r="H15" s="52">
        <f>+C14</f>
        <v>0.0366</v>
      </c>
      <c r="I15" s="28">
        <v>6</v>
      </c>
      <c r="J15" s="53">
        <f>I36</f>
        <v>36226.255512589356</v>
      </c>
      <c r="K15" s="28">
        <v>66</v>
      </c>
      <c r="L15" s="53">
        <f>I96</f>
        <v>15630.93422698931</v>
      </c>
      <c r="M15" s="79"/>
      <c r="N15" s="25"/>
      <c r="O15" s="86"/>
      <c r="P15" s="25"/>
    </row>
    <row r="16" spans="1:16" ht="13.5">
      <c r="A16" s="28" t="s">
        <v>14</v>
      </c>
      <c r="B16" s="28"/>
      <c r="C16" s="38">
        <v>0.00625</v>
      </c>
      <c r="D16" s="34" t="s">
        <v>16</v>
      </c>
      <c r="E16" s="66">
        <f>SUM(J91:J150)/SUM(B91:B150)</f>
        <v>0.047703461978894676</v>
      </c>
      <c r="F16" s="54">
        <f>-F91</f>
        <v>5818.276629427532</v>
      </c>
      <c r="G16" s="35">
        <v>2</v>
      </c>
      <c r="H16" s="52">
        <f aca="true" t="shared" si="0" ref="H16:H24">H15-(C$14/10)</f>
        <v>0.03294</v>
      </c>
      <c r="I16" s="28">
        <v>12</v>
      </c>
      <c r="J16" s="53">
        <f>I42</f>
        <v>35770.09393835803</v>
      </c>
      <c r="K16" s="28">
        <v>72</v>
      </c>
      <c r="L16" s="53">
        <f>I102</f>
        <v>15356.531781993957</v>
      </c>
      <c r="M16" s="71"/>
      <c r="N16" s="25"/>
      <c r="O16" s="87"/>
      <c r="P16" s="25"/>
    </row>
    <row r="17" spans="1:16" ht="13.5">
      <c r="A17" s="28" t="s">
        <v>13</v>
      </c>
      <c r="B17" s="28"/>
      <c r="C17" s="97">
        <v>0.002475</v>
      </c>
      <c r="D17" s="34" t="s">
        <v>45</v>
      </c>
      <c r="E17" s="66">
        <f>SUM(J151:J210)/SUM(B151:B210)</f>
        <v>0.048220377221070546</v>
      </c>
      <c r="F17" s="54">
        <f>-F151</f>
        <v>5688.049765888487</v>
      </c>
      <c r="G17" s="35">
        <v>3</v>
      </c>
      <c r="H17" s="52">
        <f t="shared" si="0"/>
        <v>0.029279999999999997</v>
      </c>
      <c r="I17" s="28">
        <v>18</v>
      </c>
      <c r="J17" s="53">
        <f>I48</f>
        <v>31774.87770078784</v>
      </c>
      <c r="K17" s="28">
        <v>78</v>
      </c>
      <c r="L17" s="53">
        <f>I108</f>
        <v>12061.606842634592</v>
      </c>
      <c r="M17" s="41"/>
      <c r="N17" s="25"/>
      <c r="O17" s="25"/>
      <c r="P17" s="25"/>
    </row>
    <row r="18" spans="1:16" ht="13.5">
      <c r="A18" s="28" t="s">
        <v>15</v>
      </c>
      <c r="B18" s="28"/>
      <c r="C18" s="47">
        <v>0.001</v>
      </c>
      <c r="D18" s="34" t="s">
        <v>46</v>
      </c>
      <c r="E18" s="66">
        <f>SUM(J211:J270)/SUM(B211:B270)</f>
        <v>0.04944345405290171</v>
      </c>
      <c r="F18" s="54">
        <f>-F211</f>
        <v>5531.374711355861</v>
      </c>
      <c r="G18" s="35">
        <v>4</v>
      </c>
      <c r="H18" s="52">
        <f t="shared" si="0"/>
        <v>0.025619999999999997</v>
      </c>
      <c r="I18" s="28">
        <v>24</v>
      </c>
      <c r="J18" s="53">
        <f>I54</f>
        <v>31348.866455781073</v>
      </c>
      <c r="K18" s="28">
        <v>84</v>
      </c>
      <c r="L18" s="53">
        <f>I114</f>
        <v>11833.815183170052</v>
      </c>
      <c r="M18" s="41"/>
      <c r="N18" s="25"/>
      <c r="O18" s="88"/>
      <c r="P18" s="25"/>
    </row>
    <row r="19" spans="1:12" ht="13.5">
      <c r="A19" s="28" t="s">
        <v>12</v>
      </c>
      <c r="B19" s="28"/>
      <c r="C19" s="47">
        <f>RATE(300,L32,-C15,0,0,C14/12)*12</f>
        <v>0.03703621816771427</v>
      </c>
      <c r="D19" s="36" t="s">
        <v>49</v>
      </c>
      <c r="E19" s="67">
        <f>SUM(J271:J330)/SUM(B271:B330)</f>
        <v>0.05560500752683585</v>
      </c>
      <c r="F19" s="54">
        <f>-F271</f>
        <v>5342.8800179745585</v>
      </c>
      <c r="G19" s="35">
        <v>5</v>
      </c>
      <c r="H19" s="52">
        <f t="shared" si="0"/>
        <v>0.021959999999999997</v>
      </c>
      <c r="I19" s="28">
        <v>30</v>
      </c>
      <c r="J19" s="53">
        <f>I60</f>
        <v>27479.915704025127</v>
      </c>
      <c r="K19" s="28">
        <v>90</v>
      </c>
      <c r="L19" s="53">
        <f>I120</f>
        <v>8701.329428244393</v>
      </c>
    </row>
    <row r="20" spans="1:12" ht="13.5">
      <c r="A20" s="28" t="s">
        <v>18</v>
      </c>
      <c r="B20" s="28"/>
      <c r="C20" s="48">
        <f>ROUND(G330,2)</f>
        <v>0</v>
      </c>
      <c r="D20" s="34" t="s">
        <v>17</v>
      </c>
      <c r="E20" s="66">
        <f>SUM(J31:J330)/SUM(B31:B330)</f>
        <v>0.048364923142384476</v>
      </c>
      <c r="F20" s="28"/>
      <c r="G20" s="35">
        <v>6</v>
      </c>
      <c r="H20" s="52">
        <f t="shared" si="0"/>
        <v>0.018299999999999997</v>
      </c>
      <c r="I20" s="28">
        <v>36</v>
      </c>
      <c r="J20" s="53">
        <f>I66</f>
        <v>27086.973754788283</v>
      </c>
      <c r="K20" s="28">
        <v>96</v>
      </c>
      <c r="L20" s="53">
        <f>I126</f>
        <v>8524.049757449799</v>
      </c>
    </row>
    <row r="21" spans="4:12" ht="13.5">
      <c r="D21" s="31" t="s">
        <v>47</v>
      </c>
      <c r="F21" s="28"/>
      <c r="G21" s="35">
        <v>7</v>
      </c>
      <c r="H21" s="52">
        <f t="shared" si="0"/>
        <v>0.014639999999999997</v>
      </c>
      <c r="I21" s="28">
        <v>42</v>
      </c>
      <c r="J21" s="53">
        <f>I72</f>
        <v>23350.86152628017</v>
      </c>
      <c r="K21" s="28">
        <v>102</v>
      </c>
      <c r="L21" s="53">
        <f>I132</f>
        <v>5562.307845037694</v>
      </c>
    </row>
    <row r="22" spans="4:12" ht="13.5">
      <c r="D22" s="34" t="s">
        <v>44</v>
      </c>
      <c r="E22" s="68">
        <f>E15</f>
        <v>0.04742188439209314</v>
      </c>
      <c r="F22" s="28"/>
      <c r="G22" s="35">
        <v>8</v>
      </c>
      <c r="H22" s="52">
        <f t="shared" si="0"/>
        <v>0.010979999999999997</v>
      </c>
      <c r="I22" s="28">
        <v>48</v>
      </c>
      <c r="J22" s="53">
        <f>I78</f>
        <v>22994.084975168436</v>
      </c>
      <c r="K22" s="28">
        <v>108</v>
      </c>
      <c r="L22" s="53">
        <f>I138</f>
        <v>5439.669146731173</v>
      </c>
    </row>
    <row r="23" spans="4:12" ht="13.5">
      <c r="D23" s="34" t="s">
        <v>34</v>
      </c>
      <c r="E23" s="65">
        <f>SUM(J31:J150)/SUM(B31:B150)</f>
        <v>0.04755072653126016</v>
      </c>
      <c r="F23" s="28"/>
      <c r="G23" s="35">
        <v>9</v>
      </c>
      <c r="H23" s="52">
        <f t="shared" si="0"/>
        <v>0.007319999999999997</v>
      </c>
      <c r="I23" s="28">
        <v>54</v>
      </c>
      <c r="J23" s="53">
        <f>I84</f>
        <v>19397.70035076193</v>
      </c>
      <c r="K23" s="28">
        <v>114</v>
      </c>
      <c r="L23" s="53">
        <f>I144</f>
        <v>2657.3709081550355</v>
      </c>
    </row>
    <row r="24" spans="4:12" ht="13.5">
      <c r="D24" s="34" t="s">
        <v>35</v>
      </c>
      <c r="E24" s="65">
        <f>SUM(J31:J271)/SUM(B31:B271)</f>
        <v>0.04797583467495106</v>
      </c>
      <c r="F24" s="28"/>
      <c r="G24" s="35">
        <v>10</v>
      </c>
      <c r="H24" s="52">
        <f t="shared" si="0"/>
        <v>0.0036599999999999966</v>
      </c>
      <c r="I24" s="28">
        <v>60</v>
      </c>
      <c r="J24" s="53">
        <f>I90</f>
        <v>19080.371639444897</v>
      </c>
      <c r="K24" s="28">
        <v>120</v>
      </c>
      <c r="L24" s="53">
        <f>I150</f>
        <v>2593.741572139356</v>
      </c>
    </row>
    <row r="25" spans="4:12" ht="13.5">
      <c r="D25" s="36" t="s">
        <v>50</v>
      </c>
      <c r="E25" s="69">
        <f>SUM(J32:J212)/SUM(B32:B212)</f>
        <v>0.04772644485121736</v>
      </c>
      <c r="F25" s="28"/>
      <c r="G25" s="35"/>
      <c r="H25" s="40"/>
      <c r="I25" s="41"/>
      <c r="J25" s="42"/>
      <c r="K25" s="41"/>
      <c r="L25" s="42"/>
    </row>
    <row r="26" spans="4:12" ht="13.5">
      <c r="D26" s="34" t="s">
        <v>17</v>
      </c>
      <c r="E26" s="68">
        <f>E20</f>
        <v>0.048364923142384476</v>
      </c>
      <c r="F26" s="28"/>
      <c r="G26" s="35"/>
      <c r="H26" s="40"/>
      <c r="I26" s="41"/>
      <c r="J26" s="42"/>
      <c r="K26" s="41"/>
      <c r="L26" s="42"/>
    </row>
    <row r="27" spans="1:12" ht="13.5">
      <c r="A27" s="4"/>
      <c r="B27" s="4"/>
      <c r="C27" s="4"/>
      <c r="D27" s="60"/>
      <c r="E27" s="62"/>
      <c r="F27" s="4"/>
      <c r="G27" s="5"/>
      <c r="H27" s="6"/>
      <c r="I27" s="7"/>
      <c r="J27" s="8"/>
      <c r="K27" s="7"/>
      <c r="L27" s="8"/>
    </row>
    <row r="28" spans="1:12" ht="12">
      <c r="A28" s="9"/>
      <c r="B28" s="10" t="s">
        <v>3</v>
      </c>
      <c r="C28" s="10" t="s">
        <v>0</v>
      </c>
      <c r="D28" s="10" t="s">
        <v>0</v>
      </c>
      <c r="E28" s="10" t="s">
        <v>9</v>
      </c>
      <c r="F28" s="10" t="s">
        <v>5</v>
      </c>
      <c r="G28" s="63" t="s">
        <v>52</v>
      </c>
      <c r="H28" s="4"/>
      <c r="I28" s="4"/>
      <c r="J28" s="4"/>
      <c r="K28" s="4"/>
      <c r="L28" s="4"/>
    </row>
    <row r="29" spans="1:12" ht="12">
      <c r="A29" s="11" t="s">
        <v>28</v>
      </c>
      <c r="B29" s="11" t="s">
        <v>1</v>
      </c>
      <c r="C29" s="11" t="s">
        <v>1</v>
      </c>
      <c r="D29" s="11" t="s">
        <v>4</v>
      </c>
      <c r="E29" s="11" t="s">
        <v>10</v>
      </c>
      <c r="F29" s="11" t="s">
        <v>6</v>
      </c>
      <c r="G29" s="11" t="s">
        <v>2</v>
      </c>
      <c r="H29" s="11" t="s">
        <v>63</v>
      </c>
      <c r="I29" s="12" t="s">
        <v>27</v>
      </c>
      <c r="J29" s="4"/>
      <c r="K29" s="13"/>
      <c r="L29" s="4"/>
    </row>
    <row r="30" spans="1:12" ht="12">
      <c r="A30" s="4">
        <v>0</v>
      </c>
      <c r="B30" s="4"/>
      <c r="C30" s="4"/>
      <c r="D30" s="4"/>
      <c r="E30" s="4"/>
      <c r="F30" s="14">
        <f>+C15</f>
        <v>1000000</v>
      </c>
      <c r="G30" s="4"/>
      <c r="H30" s="4"/>
      <c r="I30" s="15"/>
      <c r="J30" s="4" t="s">
        <v>19</v>
      </c>
      <c r="K30" s="4"/>
      <c r="L30" s="4"/>
    </row>
    <row r="31" spans="1:12" ht="12">
      <c r="A31" s="4">
        <v>1</v>
      </c>
      <c r="B31" s="16">
        <f>+C15</f>
        <v>1000000</v>
      </c>
      <c r="C31" s="17">
        <f aca="true" t="shared" si="1" ref="C31:C94">PPMT(C$19/12,A31,300,C$15)</f>
        <v>-2029.7518193570174</v>
      </c>
      <c r="D31" s="17">
        <f aca="true" t="shared" si="2" ref="D31:D94">IPMT(C$19/12,A31,300,C$15)</f>
        <v>-3086.351513976189</v>
      </c>
      <c r="E31" s="18">
        <f>-(SUM(C$16:C$18)/12*B31)</f>
        <v>-810.4166666666667</v>
      </c>
      <c r="F31" s="17">
        <f>C31+D31+E31</f>
        <v>-5926.519999999873</v>
      </c>
      <c r="G31" s="16">
        <f>SUM(B31:C31)</f>
        <v>997970.248180643</v>
      </c>
      <c r="H31" s="19">
        <f>(D31+E31)/-B31*12</f>
        <v>0.046761218167714266</v>
      </c>
      <c r="I31" s="20">
        <f aca="true" t="shared" si="3" ref="I31:I42">H$15*B31</f>
        <v>36600</v>
      </c>
      <c r="J31" s="21">
        <f>B31*H31</f>
        <v>46761.218167714265</v>
      </c>
      <c r="K31" s="9" t="s">
        <v>20</v>
      </c>
      <c r="L31" s="22">
        <f>TRUNC(PMT(C14/2,50,-C15),2)</f>
        <v>30696.62</v>
      </c>
    </row>
    <row r="32" spans="1:12" ht="12">
      <c r="A32" s="4">
        <f>A31+1</f>
        <v>2</v>
      </c>
      <c r="B32" s="21">
        <f>G31</f>
        <v>997970.248180643</v>
      </c>
      <c r="C32" s="17">
        <f t="shared" si="1"/>
        <v>-2036.016346957686</v>
      </c>
      <c r="D32" s="17">
        <f t="shared" si="2"/>
        <v>-3080.086986375521</v>
      </c>
      <c r="E32" s="23">
        <f>E31</f>
        <v>-810.4166666666667</v>
      </c>
      <c r="F32" s="17">
        <f aca="true" t="shared" si="4" ref="F32:F95">C32+D32+E32</f>
        <v>-5926.519999999874</v>
      </c>
      <c r="G32" s="16">
        <f aca="true" t="shared" si="5" ref="G32:G95">SUM(B32:C32)</f>
        <v>995934.2318336853</v>
      </c>
      <c r="H32" s="19">
        <f aca="true" t="shared" si="6" ref="H32:H95">(D32+E32)/-B32*12</f>
        <v>0.04678099765160093</v>
      </c>
      <c r="I32" s="20">
        <f t="shared" si="3"/>
        <v>36525.71108341153</v>
      </c>
      <c r="J32" s="21">
        <f aca="true" t="shared" si="7" ref="J32:J95">B32*H32</f>
        <v>46686.04383650626</v>
      </c>
      <c r="K32" s="9" t="s">
        <v>21</v>
      </c>
      <c r="L32" s="22">
        <f>L31/6</f>
        <v>5116.1033333333335</v>
      </c>
    </row>
    <row r="33" spans="1:12" ht="12">
      <c r="A33" s="4">
        <f aca="true" t="shared" si="8" ref="A33:A96">A32+1</f>
        <v>3</v>
      </c>
      <c r="B33" s="21">
        <f aca="true" t="shared" si="9" ref="B33:B96">G32</f>
        <v>995934.2318336853</v>
      </c>
      <c r="C33" s="17">
        <f t="shared" si="1"/>
        <v>-2042.300209092599</v>
      </c>
      <c r="D33" s="17">
        <f t="shared" si="2"/>
        <v>-3073.8031242406073</v>
      </c>
      <c r="E33" s="23">
        <f aca="true" t="shared" si="10" ref="E33:E90">E32</f>
        <v>-810.4166666666667</v>
      </c>
      <c r="F33" s="17">
        <f t="shared" si="4"/>
        <v>-5926.519999999873</v>
      </c>
      <c r="G33" s="16">
        <f t="shared" si="5"/>
        <v>993891.9316245927</v>
      </c>
      <c r="H33" s="19">
        <f t="shared" si="6"/>
        <v>0.04680091917823642</v>
      </c>
      <c r="I33" s="20">
        <f t="shared" si="3"/>
        <v>36451.19288511288</v>
      </c>
      <c r="J33" s="21">
        <f t="shared" si="7"/>
        <v>46610.63749088728</v>
      </c>
      <c r="K33" s="4"/>
      <c r="L33" s="4"/>
    </row>
    <row r="34" spans="1:12" ht="12">
      <c r="A34" s="4">
        <f t="shared" si="8"/>
        <v>4</v>
      </c>
      <c r="B34" s="21">
        <f t="shared" si="9"/>
        <v>993891.9316245927</v>
      </c>
      <c r="C34" s="17">
        <f t="shared" si="1"/>
        <v>-2048.603465434926</v>
      </c>
      <c r="D34" s="17">
        <f t="shared" si="2"/>
        <v>-3067.4998678982806</v>
      </c>
      <c r="E34" s="23">
        <f t="shared" si="10"/>
        <v>-810.4166666666667</v>
      </c>
      <c r="F34" s="17">
        <f t="shared" si="4"/>
        <v>-5926.519999999874</v>
      </c>
      <c r="G34" s="16">
        <f t="shared" si="5"/>
        <v>991843.3281591578</v>
      </c>
      <c r="H34" s="19">
        <f t="shared" si="6"/>
        <v>0.0468209841876011</v>
      </c>
      <c r="I34" s="20">
        <f t="shared" si="3"/>
        <v>36376.444697460094</v>
      </c>
      <c r="J34" s="21">
        <f t="shared" si="7"/>
        <v>46534.998414779366</v>
      </c>
      <c r="K34" s="4"/>
      <c r="L34" s="4"/>
    </row>
    <row r="35" spans="1:12" ht="12">
      <c r="A35" s="4">
        <f t="shared" si="8"/>
        <v>5</v>
      </c>
      <c r="B35" s="21">
        <f t="shared" si="9"/>
        <v>991843.3281591578</v>
      </c>
      <c r="C35" s="17">
        <f t="shared" si="1"/>
        <v>-2054.926175842008</v>
      </c>
      <c r="D35" s="17">
        <f t="shared" si="2"/>
        <v>-3061.177157491199</v>
      </c>
      <c r="E35" s="23">
        <f t="shared" si="10"/>
        <v>-810.4166666666667</v>
      </c>
      <c r="F35" s="17">
        <f t="shared" si="4"/>
        <v>-5926.519999999874</v>
      </c>
      <c r="G35" s="16">
        <f t="shared" si="5"/>
        <v>989788.4019833157</v>
      </c>
      <c r="H35" s="19">
        <f t="shared" si="6"/>
        <v>0.04684119413912038</v>
      </c>
      <c r="I35" s="20">
        <f t="shared" si="3"/>
        <v>36301.46581062517</v>
      </c>
      <c r="J35" s="21">
        <f t="shared" si="7"/>
        <v>46459.12588989439</v>
      </c>
      <c r="K35" s="4"/>
      <c r="L35" s="4"/>
    </row>
    <row r="36" spans="1:12" ht="12">
      <c r="A36" s="4">
        <f t="shared" si="8"/>
        <v>6</v>
      </c>
      <c r="B36" s="21">
        <f t="shared" si="9"/>
        <v>989788.4019833157</v>
      </c>
      <c r="C36" s="17">
        <f t="shared" si="1"/>
        <v>-2061.2684003559275</v>
      </c>
      <c r="D36" s="17">
        <f t="shared" si="2"/>
        <v>-3054.8349329772795</v>
      </c>
      <c r="E36" s="23">
        <f t="shared" si="10"/>
        <v>-810.4166666666667</v>
      </c>
      <c r="F36" s="17">
        <f t="shared" si="4"/>
        <v>-5926.519999999874</v>
      </c>
      <c r="G36" s="16">
        <f t="shared" si="5"/>
        <v>987727.1335829598</v>
      </c>
      <c r="H36" s="19">
        <f t="shared" si="6"/>
        <v>0.046861550511994386</v>
      </c>
      <c r="I36" s="20">
        <f t="shared" si="3"/>
        <v>36226.255512589356</v>
      </c>
      <c r="J36" s="21">
        <f t="shared" si="7"/>
        <v>46383.01919572736</v>
      </c>
      <c r="K36" s="4"/>
      <c r="L36" s="4"/>
    </row>
    <row r="37" spans="1:12" ht="12">
      <c r="A37" s="4">
        <f t="shared" si="8"/>
        <v>7</v>
      </c>
      <c r="B37" s="21">
        <f t="shared" si="9"/>
        <v>987727.1335829598</v>
      </c>
      <c r="C37" s="17">
        <f t="shared" si="1"/>
        <v>-2067.630199204077</v>
      </c>
      <c r="D37" s="17">
        <f t="shared" si="2"/>
        <v>-3048.473134129129</v>
      </c>
      <c r="E37" s="23">
        <f t="shared" si="10"/>
        <v>-810.4166666666667</v>
      </c>
      <c r="F37" s="17">
        <f t="shared" si="4"/>
        <v>-5926.519999999873</v>
      </c>
      <c r="G37" s="16">
        <f t="shared" si="5"/>
        <v>985659.5033837557</v>
      </c>
      <c r="H37" s="19">
        <f t="shared" si="6"/>
        <v>0.046882054805534236</v>
      </c>
      <c r="I37" s="20">
        <f t="shared" si="3"/>
        <v>36150.813089136325</v>
      </c>
      <c r="J37" s="21">
        <f t="shared" si="7"/>
        <v>46306.67760954955</v>
      </c>
      <c r="K37" s="4"/>
      <c r="L37" s="4"/>
    </row>
    <row r="38" spans="1:12" ht="12">
      <c r="A38" s="4">
        <f t="shared" si="8"/>
        <v>8</v>
      </c>
      <c r="B38" s="21">
        <f t="shared" si="9"/>
        <v>985659.5033837557</v>
      </c>
      <c r="C38" s="17">
        <f t="shared" si="1"/>
        <v>-2074.0116327997334</v>
      </c>
      <c r="D38" s="17">
        <f t="shared" si="2"/>
        <v>-3042.091700533473</v>
      </c>
      <c r="E38" s="23">
        <f t="shared" si="10"/>
        <v>-810.4166666666667</v>
      </c>
      <c r="F38" s="17">
        <f t="shared" si="4"/>
        <v>-5926.519999999874</v>
      </c>
      <c r="G38" s="16">
        <f t="shared" si="5"/>
        <v>983585.4917509559</v>
      </c>
      <c r="H38" s="19">
        <f t="shared" si="6"/>
        <v>0.04690270853950515</v>
      </c>
      <c r="I38" s="20">
        <f t="shared" si="3"/>
        <v>36075.137823845456</v>
      </c>
      <c r="J38" s="21">
        <f t="shared" si="7"/>
        <v>46230.10040640168</v>
      </c>
      <c r="K38" s="4"/>
      <c r="L38" s="4"/>
    </row>
    <row r="39" spans="1:12" ht="12">
      <c r="A39" s="4">
        <f t="shared" si="8"/>
        <v>9</v>
      </c>
      <c r="B39" s="21">
        <f t="shared" si="9"/>
        <v>983585.4917509559</v>
      </c>
      <c r="C39" s="17">
        <f t="shared" si="1"/>
        <v>-2080.412761742629</v>
      </c>
      <c r="D39" s="17">
        <f t="shared" si="2"/>
        <v>-3035.6905715905777</v>
      </c>
      <c r="E39" s="23">
        <f t="shared" si="10"/>
        <v>-810.4166666666667</v>
      </c>
      <c r="F39" s="17">
        <f t="shared" si="4"/>
        <v>-5926.519999999874</v>
      </c>
      <c r="G39" s="16">
        <f t="shared" si="5"/>
        <v>981505.0789892133</v>
      </c>
      <c r="H39" s="19">
        <f t="shared" si="6"/>
        <v>0.046923513254476676</v>
      </c>
      <c r="I39" s="20">
        <f t="shared" si="3"/>
        <v>35999.22899808499</v>
      </c>
      <c r="J39" s="21">
        <f t="shared" si="7"/>
        <v>46153.28685908694</v>
      </c>
      <c r="K39" s="4"/>
      <c r="L39" s="4"/>
    </row>
    <row r="40" spans="1:12" ht="12">
      <c r="A40" s="4">
        <f t="shared" si="8"/>
        <v>10</v>
      </c>
      <c r="B40" s="21">
        <f t="shared" si="9"/>
        <v>981505.0789892133</v>
      </c>
      <c r="C40" s="17">
        <f t="shared" si="1"/>
        <v>-2086.833646819529</v>
      </c>
      <c r="D40" s="17">
        <f t="shared" si="2"/>
        <v>-3029.2696865136777</v>
      </c>
      <c r="E40" s="23">
        <f t="shared" si="10"/>
        <v>-810.4166666666667</v>
      </c>
      <c r="F40" s="17">
        <f t="shared" si="4"/>
        <v>-5926.519999999874</v>
      </c>
      <c r="G40" s="16">
        <f t="shared" si="5"/>
        <v>979418.2453423938</v>
      </c>
      <c r="H40" s="19">
        <f t="shared" si="6"/>
        <v>0.046944470512180106</v>
      </c>
      <c r="I40" s="20">
        <f t="shared" si="3"/>
        <v>35923.08589100521</v>
      </c>
      <c r="J40" s="21">
        <f t="shared" si="7"/>
        <v>46076.23623816413</v>
      </c>
      <c r="K40" s="4"/>
      <c r="L40" s="4"/>
    </row>
    <row r="41" spans="1:12" ht="12">
      <c r="A41" s="4">
        <f t="shared" si="8"/>
        <v>11</v>
      </c>
      <c r="B41" s="21">
        <f t="shared" si="9"/>
        <v>979418.2453423938</v>
      </c>
      <c r="C41" s="17">
        <f t="shared" si="1"/>
        <v>-2093.2743490048065</v>
      </c>
      <c r="D41" s="17">
        <f t="shared" si="2"/>
        <v>-3022.8289843283997</v>
      </c>
      <c r="E41" s="23">
        <f t="shared" si="10"/>
        <v>-810.4166666666667</v>
      </c>
      <c r="F41" s="17">
        <f t="shared" si="4"/>
        <v>-5926.519999999873</v>
      </c>
      <c r="G41" s="16">
        <f t="shared" si="5"/>
        <v>977324.9709933889</v>
      </c>
      <c r="H41" s="19">
        <f t="shared" si="6"/>
        <v>0.04696558189587338</v>
      </c>
      <c r="I41" s="20">
        <f t="shared" si="3"/>
        <v>35846.707779531615</v>
      </c>
      <c r="J41" s="21">
        <f t="shared" si="7"/>
        <v>45998.9478119408</v>
      </c>
      <c r="K41" s="4"/>
      <c r="L41" s="4"/>
    </row>
    <row r="42" spans="1:12" ht="12">
      <c r="A42" s="4">
        <f t="shared" si="8"/>
        <v>12</v>
      </c>
      <c r="B42" s="21">
        <f t="shared" si="9"/>
        <v>977324.9709933889</v>
      </c>
      <c r="C42" s="17">
        <f t="shared" si="1"/>
        <v>-2099.7349294610253</v>
      </c>
      <c r="D42" s="17">
        <f t="shared" si="2"/>
        <v>-3016.3684038721813</v>
      </c>
      <c r="E42" s="23">
        <f t="shared" si="10"/>
        <v>-810.4166666666667</v>
      </c>
      <c r="F42" s="17">
        <f t="shared" si="4"/>
        <v>-5926.519999999874</v>
      </c>
      <c r="G42" s="16">
        <f t="shared" si="5"/>
        <v>975225.2360639279</v>
      </c>
      <c r="H42" s="19">
        <f t="shared" si="6"/>
        <v>0.046986849010713365</v>
      </c>
      <c r="I42" s="20">
        <f t="shared" si="3"/>
        <v>35770.09393835803</v>
      </c>
      <c r="J42" s="21">
        <f t="shared" si="7"/>
        <v>45921.420846466186</v>
      </c>
      <c r="K42" s="4"/>
      <c r="L42" s="4"/>
    </row>
    <row r="43" spans="1:12" ht="12">
      <c r="A43" s="4">
        <f t="shared" si="8"/>
        <v>13</v>
      </c>
      <c r="B43" s="21">
        <f t="shared" si="9"/>
        <v>975225.2360639279</v>
      </c>
      <c r="C43" s="17">
        <f t="shared" si="1"/>
        <v>-2106.215449539516</v>
      </c>
      <c r="D43" s="17">
        <f t="shared" si="2"/>
        <v>-3009.88788379369</v>
      </c>
      <c r="E43" s="18">
        <f>E42</f>
        <v>-810.4166666666667</v>
      </c>
      <c r="F43" s="17">
        <f t="shared" si="4"/>
        <v>-5926.519999999873</v>
      </c>
      <c r="G43" s="16">
        <f t="shared" si="5"/>
        <v>973119.0206143884</v>
      </c>
      <c r="H43" s="19">
        <f t="shared" si="6"/>
        <v>0.04700827348413608</v>
      </c>
      <c r="I43" s="20">
        <f aca="true" t="shared" si="11" ref="I43:I54">H$16*B43</f>
        <v>32123.91927594578</v>
      </c>
      <c r="J43" s="21">
        <f t="shared" si="7"/>
        <v>45843.654605524294</v>
      </c>
      <c r="K43" s="4"/>
      <c r="L43" s="4"/>
    </row>
    <row r="44" spans="1:12" ht="12">
      <c r="A44" s="4">
        <f t="shared" si="8"/>
        <v>14</v>
      </c>
      <c r="B44" s="21">
        <f t="shared" si="9"/>
        <v>973119.0206143884</v>
      </c>
      <c r="C44" s="17">
        <f t="shared" si="1"/>
        <v>-2112.7159707809624</v>
      </c>
      <c r="D44" s="17">
        <f t="shared" si="2"/>
        <v>-3003.387362552244</v>
      </c>
      <c r="E44" s="23">
        <f t="shared" si="10"/>
        <v>-810.4166666666667</v>
      </c>
      <c r="F44" s="17">
        <f t="shared" si="4"/>
        <v>-5926.519999999874</v>
      </c>
      <c r="G44" s="16">
        <f t="shared" si="5"/>
        <v>971006.3046436075</v>
      </c>
      <c r="H44" s="19">
        <f t="shared" si="6"/>
        <v>0.04702985696624482</v>
      </c>
      <c r="I44" s="20">
        <f t="shared" si="11"/>
        <v>32054.54053903795</v>
      </c>
      <c r="J44" s="21">
        <f t="shared" si="7"/>
        <v>45765.648350626936</v>
      </c>
      <c r="K44" s="4"/>
      <c r="L44" s="4"/>
    </row>
    <row r="45" spans="1:12" ht="12">
      <c r="A45" s="4">
        <f t="shared" si="8"/>
        <v>15</v>
      </c>
      <c r="B45" s="21">
        <f t="shared" si="9"/>
        <v>971006.3046436075</v>
      </c>
      <c r="C45" s="17">
        <f t="shared" si="1"/>
        <v>-2119.236554915984</v>
      </c>
      <c r="D45" s="17">
        <f t="shared" si="2"/>
        <v>-2996.866778417223</v>
      </c>
      <c r="E45" s="23">
        <f t="shared" si="10"/>
        <v>-810.4166666666667</v>
      </c>
      <c r="F45" s="17">
        <f t="shared" si="4"/>
        <v>-5926.519999999874</v>
      </c>
      <c r="G45" s="16">
        <f t="shared" si="5"/>
        <v>968887.0680886914</v>
      </c>
      <c r="H45" s="19">
        <f t="shared" si="6"/>
        <v>0.04705160113020638</v>
      </c>
      <c r="I45" s="20">
        <f t="shared" si="11"/>
        <v>31984.947674960426</v>
      </c>
      <c r="J45" s="21">
        <f t="shared" si="7"/>
        <v>45687.401341006684</v>
      </c>
      <c r="K45" s="4"/>
      <c r="L45" s="4"/>
    </row>
    <row r="46" spans="1:12" ht="12">
      <c r="A46" s="4">
        <f t="shared" si="8"/>
        <v>16</v>
      </c>
      <c r="B46" s="21">
        <f t="shared" si="9"/>
        <v>968887.0680886914</v>
      </c>
      <c r="C46" s="17">
        <f t="shared" si="1"/>
        <v>-2125.7772638657225</v>
      </c>
      <c r="D46" s="17">
        <f t="shared" si="2"/>
        <v>-2990.326069467484</v>
      </c>
      <c r="E46" s="23">
        <f t="shared" si="10"/>
        <v>-810.4166666666667</v>
      </c>
      <c r="F46" s="17">
        <f t="shared" si="4"/>
        <v>-5926.519999999874</v>
      </c>
      <c r="G46" s="16">
        <f t="shared" si="5"/>
        <v>966761.2908248258</v>
      </c>
      <c r="H46" s="19">
        <f t="shared" si="6"/>
        <v>0.0470735076726556</v>
      </c>
      <c r="I46" s="20">
        <f t="shared" si="11"/>
        <v>31915.140022841493</v>
      </c>
      <c r="J46" s="21">
        <f t="shared" si="7"/>
        <v>45608.91283360981</v>
      </c>
      <c r="K46" s="4"/>
      <c r="L46" s="4"/>
    </row>
    <row r="47" spans="1:12" ht="12">
      <c r="A47" s="4">
        <f t="shared" si="8"/>
        <v>17</v>
      </c>
      <c r="B47" s="21">
        <f t="shared" si="9"/>
        <v>966761.2908248258</v>
      </c>
      <c r="C47" s="17">
        <f t="shared" si="1"/>
        <v>-2132.338159742431</v>
      </c>
      <c r="D47" s="17">
        <f t="shared" si="2"/>
        <v>-2983.765173590776</v>
      </c>
      <c r="E47" s="23">
        <f t="shared" si="10"/>
        <v>-810.4166666666667</v>
      </c>
      <c r="F47" s="17">
        <f t="shared" si="4"/>
        <v>-5926.519999999874</v>
      </c>
      <c r="G47" s="16">
        <f t="shared" si="5"/>
        <v>964628.9526650833</v>
      </c>
      <c r="H47" s="19">
        <f t="shared" si="6"/>
        <v>0.047095578314108606</v>
      </c>
      <c r="I47" s="20">
        <f t="shared" si="11"/>
        <v>31845.116919769756</v>
      </c>
      <c r="J47" s="21">
        <f t="shared" si="7"/>
        <v>45530.182083089305</v>
      </c>
      <c r="K47" s="4"/>
      <c r="L47" s="4"/>
    </row>
    <row r="48" spans="1:12" ht="12">
      <c r="A48" s="4">
        <f t="shared" si="8"/>
        <v>18</v>
      </c>
      <c r="B48" s="21">
        <f t="shared" si="9"/>
        <v>964628.9526650833</v>
      </c>
      <c r="C48" s="17">
        <f t="shared" si="1"/>
        <v>-2138.919304850061</v>
      </c>
      <c r="D48" s="17">
        <f t="shared" si="2"/>
        <v>-2977.1840284831455</v>
      </c>
      <c r="E48" s="23">
        <f t="shared" si="10"/>
        <v>-810.4166666666667</v>
      </c>
      <c r="F48" s="17">
        <f t="shared" si="4"/>
        <v>-5926.519999999874</v>
      </c>
      <c r="G48" s="16">
        <f t="shared" si="5"/>
        <v>962490.0333602333</v>
      </c>
      <c r="H48" s="19">
        <f t="shared" si="6"/>
        <v>0.04711781479938462</v>
      </c>
      <c r="I48" s="20">
        <f t="shared" si="11"/>
        <v>31774.87770078784</v>
      </c>
      <c r="J48" s="21">
        <f t="shared" si="7"/>
        <v>45451.20834179775</v>
      </c>
      <c r="K48" s="4"/>
      <c r="L48" s="4"/>
    </row>
    <row r="49" spans="1:12" ht="12">
      <c r="A49" s="4">
        <f t="shared" si="8"/>
        <v>19</v>
      </c>
      <c r="B49" s="21">
        <f t="shared" si="9"/>
        <v>962490.0333602333</v>
      </c>
      <c r="C49" s="17">
        <f t="shared" si="1"/>
        <v>-2145.520761684858</v>
      </c>
      <c r="D49" s="17">
        <f t="shared" si="2"/>
        <v>-2970.582571648348</v>
      </c>
      <c r="E49" s="23">
        <f t="shared" si="10"/>
        <v>-810.4166666666667</v>
      </c>
      <c r="F49" s="17">
        <f t="shared" si="4"/>
        <v>-5926.519999999873</v>
      </c>
      <c r="G49" s="16">
        <f t="shared" si="5"/>
        <v>960344.5125985484</v>
      </c>
      <c r="H49" s="19">
        <f t="shared" si="6"/>
        <v>0.04714021889803684</v>
      </c>
      <c r="I49" s="20">
        <f t="shared" si="11"/>
        <v>31704.421698886083</v>
      </c>
      <c r="J49" s="21">
        <f t="shared" si="7"/>
        <v>45371.99085978018</v>
      </c>
      <c r="K49" s="4"/>
      <c r="L49" s="4"/>
    </row>
    <row r="50" spans="1:12" ht="12">
      <c r="A50" s="4">
        <f t="shared" si="8"/>
        <v>20</v>
      </c>
      <c r="B50" s="21">
        <f t="shared" si="9"/>
        <v>960344.5125985484</v>
      </c>
      <c r="C50" s="17">
        <f t="shared" si="1"/>
        <v>-2152.142592935951</v>
      </c>
      <c r="D50" s="17">
        <f t="shared" si="2"/>
        <v>-2963.9607403972554</v>
      </c>
      <c r="E50" s="23">
        <f t="shared" si="10"/>
        <v>-810.4166666666667</v>
      </c>
      <c r="F50" s="17">
        <f t="shared" si="4"/>
        <v>-5926.519999999874</v>
      </c>
      <c r="G50" s="16">
        <f t="shared" si="5"/>
        <v>958192.3700056125</v>
      </c>
      <c r="H50" s="19">
        <f t="shared" si="6"/>
        <v>0.04716279240479258</v>
      </c>
      <c r="I50" s="20">
        <f t="shared" si="11"/>
        <v>31633.748244996183</v>
      </c>
      <c r="J50" s="21">
        <f t="shared" si="7"/>
        <v>45292.52888476705</v>
      </c>
      <c r="K50" s="4"/>
      <c r="L50" s="4"/>
    </row>
    <row r="51" spans="1:12" ht="12">
      <c r="A51" s="4">
        <f t="shared" si="8"/>
        <v>21</v>
      </c>
      <c r="B51" s="21">
        <f t="shared" si="9"/>
        <v>958192.3700056125</v>
      </c>
      <c r="C51" s="17">
        <f t="shared" si="1"/>
        <v>-2158.7848614859518</v>
      </c>
      <c r="D51" s="17">
        <f t="shared" si="2"/>
        <v>-2957.3184718472544</v>
      </c>
      <c r="E51" s="23">
        <f t="shared" si="10"/>
        <v>-810.4166666666667</v>
      </c>
      <c r="F51" s="17">
        <f t="shared" si="4"/>
        <v>-5926.519999999873</v>
      </c>
      <c r="G51" s="16">
        <f t="shared" si="5"/>
        <v>956033.5851441266</v>
      </c>
      <c r="H51" s="19">
        <f t="shared" si="6"/>
        <v>0.04718553714000272</v>
      </c>
      <c r="I51" s="20">
        <f t="shared" si="11"/>
        <v>31562.856667984874</v>
      </c>
      <c r="J51" s="21">
        <f t="shared" si="7"/>
        <v>45212.82166216705</v>
      </c>
      <c r="K51" s="4"/>
      <c r="L51" s="4"/>
    </row>
    <row r="52" spans="1:12" ht="12">
      <c r="A52" s="4">
        <f t="shared" si="8"/>
        <v>22</v>
      </c>
      <c r="B52" s="21">
        <f t="shared" si="9"/>
        <v>956033.5851441266</v>
      </c>
      <c r="C52" s="17">
        <f t="shared" si="1"/>
        <v>-2165.447630411548</v>
      </c>
      <c r="D52" s="17">
        <f t="shared" si="2"/>
        <v>-2950.6557029216588</v>
      </c>
      <c r="E52" s="23">
        <f t="shared" si="10"/>
        <v>-810.4166666666667</v>
      </c>
      <c r="F52" s="17">
        <f t="shared" si="4"/>
        <v>-5926.519999999874</v>
      </c>
      <c r="G52" s="16">
        <f t="shared" si="5"/>
        <v>953868.137513715</v>
      </c>
      <c r="H52" s="19">
        <f t="shared" si="6"/>
        <v>0.047208454950100856</v>
      </c>
      <c r="I52" s="20">
        <f t="shared" si="11"/>
        <v>31491.746294647524</v>
      </c>
      <c r="J52" s="21">
        <f t="shared" si="7"/>
        <v>45132.86843505991</v>
      </c>
      <c r="K52" s="4"/>
      <c r="L52" s="4"/>
    </row>
    <row r="53" spans="1:12" ht="12">
      <c r="A53" s="4">
        <f t="shared" si="8"/>
        <v>23</v>
      </c>
      <c r="B53" s="21">
        <f t="shared" si="9"/>
        <v>953868.137513715</v>
      </c>
      <c r="C53" s="17">
        <f t="shared" si="1"/>
        <v>-2172.130962984105</v>
      </c>
      <c r="D53" s="17">
        <f t="shared" si="2"/>
        <v>-2943.972370349102</v>
      </c>
      <c r="E53" s="23">
        <f t="shared" si="10"/>
        <v>-810.4166666666667</v>
      </c>
      <c r="F53" s="17">
        <f t="shared" si="4"/>
        <v>-5926.519999999874</v>
      </c>
      <c r="G53" s="16">
        <f t="shared" si="5"/>
        <v>951696.0065507309</v>
      </c>
      <c r="H53" s="19">
        <f t="shared" si="6"/>
        <v>0.04723154770807243</v>
      </c>
      <c r="I53" s="20">
        <f t="shared" si="11"/>
        <v>31420.416449701766</v>
      </c>
      <c r="J53" s="21">
        <f t="shared" si="7"/>
        <v>45052.66844418922</v>
      </c>
      <c r="K53" s="4"/>
      <c r="L53" s="4"/>
    </row>
    <row r="54" spans="1:12" ht="12">
      <c r="A54" s="4">
        <f t="shared" si="8"/>
        <v>24</v>
      </c>
      <c r="B54" s="21">
        <f t="shared" si="9"/>
        <v>951696.0065507309</v>
      </c>
      <c r="C54" s="17">
        <f t="shared" si="1"/>
        <v>-2178.8349226702653</v>
      </c>
      <c r="D54" s="17">
        <f t="shared" si="2"/>
        <v>-2937.2684106629413</v>
      </c>
      <c r="E54" s="23">
        <f t="shared" si="10"/>
        <v>-810.4166666666667</v>
      </c>
      <c r="F54" s="17">
        <f t="shared" si="4"/>
        <v>-5926.519999999874</v>
      </c>
      <c r="G54" s="16">
        <f t="shared" si="5"/>
        <v>949517.1716280606</v>
      </c>
      <c r="H54" s="19">
        <f t="shared" si="6"/>
        <v>0.04725481731393398</v>
      </c>
      <c r="I54" s="20">
        <f t="shared" si="11"/>
        <v>31348.866455781073</v>
      </c>
      <c r="J54" s="21">
        <f t="shared" si="7"/>
        <v>44972.220927955306</v>
      </c>
      <c r="K54" s="4"/>
      <c r="L54" s="4"/>
    </row>
    <row r="55" spans="1:12" ht="12">
      <c r="A55" s="4">
        <f t="shared" si="8"/>
        <v>25</v>
      </c>
      <c r="B55" s="21">
        <f t="shared" si="9"/>
        <v>949517.1716280606</v>
      </c>
      <c r="C55" s="17">
        <f t="shared" si="1"/>
        <v>-2185.559573132553</v>
      </c>
      <c r="D55" s="17">
        <f t="shared" si="2"/>
        <v>-2930.5437602006537</v>
      </c>
      <c r="E55" s="23">
        <f t="shared" si="10"/>
        <v>-810.4166666666667</v>
      </c>
      <c r="F55" s="17">
        <f t="shared" si="4"/>
        <v>-5926.519999999874</v>
      </c>
      <c r="G55" s="16">
        <f t="shared" si="5"/>
        <v>947331.6120549281</v>
      </c>
      <c r="H55" s="19">
        <f t="shared" si="6"/>
        <v>0.04727826569522272</v>
      </c>
      <c r="I55" s="20">
        <f aca="true" t="shared" si="12" ref="I55:I66">H$17*B55</f>
        <v>27801.86278526961</v>
      </c>
      <c r="J55" s="21">
        <f t="shared" si="7"/>
        <v>44891.525122407846</v>
      </c>
      <c r="K55" s="4"/>
      <c r="L55" s="4"/>
    </row>
    <row r="56" spans="1:12" ht="12">
      <c r="A56" s="4">
        <f t="shared" si="8"/>
        <v>26</v>
      </c>
      <c r="B56" s="21">
        <f t="shared" si="9"/>
        <v>947331.6120549281</v>
      </c>
      <c r="C56" s="17">
        <f t="shared" si="1"/>
        <v>-2192.3049782299754</v>
      </c>
      <c r="D56" s="17">
        <f t="shared" si="2"/>
        <v>-2923.7983551032307</v>
      </c>
      <c r="E56" s="23">
        <f t="shared" si="10"/>
        <v>-810.4166666666667</v>
      </c>
      <c r="F56" s="17">
        <f t="shared" si="4"/>
        <v>-5926.519999999873</v>
      </c>
      <c r="G56" s="16">
        <f t="shared" si="5"/>
        <v>945139.3070766982</v>
      </c>
      <c r="H56" s="19">
        <f t="shared" si="6"/>
        <v>0.047301894807497004</v>
      </c>
      <c r="I56" s="20">
        <f t="shared" si="12"/>
        <v>27737.86960096829</v>
      </c>
      <c r="J56" s="21">
        <f t="shared" si="7"/>
        <v>44810.58026123877</v>
      </c>
      <c r="K56" s="4"/>
      <c r="L56" s="4"/>
    </row>
    <row r="57" spans="1:12" ht="12">
      <c r="A57" s="4">
        <f t="shared" si="8"/>
        <v>27</v>
      </c>
      <c r="B57" s="21">
        <f t="shared" si="9"/>
        <v>945139.3070766982</v>
      </c>
      <c r="C57" s="17">
        <f t="shared" si="1"/>
        <v>-2199.071202018633</v>
      </c>
      <c r="D57" s="17">
        <f t="shared" si="2"/>
        <v>-2917.0321313145737</v>
      </c>
      <c r="E57" s="23">
        <f t="shared" si="10"/>
        <v>-810.4166666666667</v>
      </c>
      <c r="F57" s="17">
        <f t="shared" si="4"/>
        <v>-5926.519999999874</v>
      </c>
      <c r="G57" s="16">
        <f t="shared" si="5"/>
        <v>942940.2358746795</v>
      </c>
      <c r="H57" s="19">
        <f t="shared" si="6"/>
        <v>0.047325706634847524</v>
      </c>
      <c r="I57" s="20">
        <f t="shared" si="12"/>
        <v>27673.67891120572</v>
      </c>
      <c r="J57" s="21">
        <f t="shared" si="7"/>
        <v>44729.38557577488</v>
      </c>
      <c r="K57" s="4"/>
      <c r="L57" s="4"/>
    </row>
    <row r="58" spans="1:12" ht="12">
      <c r="A58" s="4">
        <f t="shared" si="8"/>
        <v>28</v>
      </c>
      <c r="B58" s="21">
        <f t="shared" si="9"/>
        <v>942940.2358746795</v>
      </c>
      <c r="C58" s="17">
        <f t="shared" si="1"/>
        <v>-2205.858308752325</v>
      </c>
      <c r="D58" s="17">
        <f t="shared" si="2"/>
        <v>-2910.245024580882</v>
      </c>
      <c r="E58" s="23">
        <f t="shared" si="10"/>
        <v>-810.4166666666667</v>
      </c>
      <c r="F58" s="17">
        <f t="shared" si="4"/>
        <v>-5926.519999999874</v>
      </c>
      <c r="G58" s="16">
        <f t="shared" si="5"/>
        <v>940734.3775659272</v>
      </c>
      <c r="H58" s="19">
        <f t="shared" si="6"/>
        <v>0.04734970319041987</v>
      </c>
      <c r="I58" s="20">
        <f t="shared" si="12"/>
        <v>27609.29010641061</v>
      </c>
      <c r="J58" s="21">
        <f t="shared" si="7"/>
        <v>44647.940294970576</v>
      </c>
      <c r="K58" s="4"/>
      <c r="L58" s="4"/>
    </row>
    <row r="59" spans="1:12" ht="12">
      <c r="A59" s="4">
        <f t="shared" si="8"/>
        <v>29</v>
      </c>
      <c r="B59" s="21">
        <f t="shared" si="9"/>
        <v>940734.3775659272</v>
      </c>
      <c r="C59" s="17">
        <f t="shared" si="1"/>
        <v>-2212.6663628831593</v>
      </c>
      <c r="D59" s="17">
        <f t="shared" si="2"/>
        <v>-2903.4369704500473</v>
      </c>
      <c r="E59" s="23">
        <f t="shared" si="10"/>
        <v>-810.4166666666667</v>
      </c>
      <c r="F59" s="17">
        <f t="shared" si="4"/>
        <v>-5926.519999999874</v>
      </c>
      <c r="G59" s="16">
        <f t="shared" si="5"/>
        <v>938521.711203044</v>
      </c>
      <c r="H59" s="19">
        <f t="shared" si="6"/>
        <v>0.047373886516948654</v>
      </c>
      <c r="I59" s="20">
        <f t="shared" si="12"/>
        <v>27544.702575130344</v>
      </c>
      <c r="J59" s="21">
        <f t="shared" si="7"/>
        <v>44566.243645400566</v>
      </c>
      <c r="K59" s="4"/>
      <c r="L59" s="4"/>
    </row>
    <row r="60" spans="1:12" ht="12">
      <c r="A60" s="4">
        <f t="shared" si="8"/>
        <v>30</v>
      </c>
      <c r="B60" s="21">
        <f t="shared" si="9"/>
        <v>938521.711203044</v>
      </c>
      <c r="C60" s="17">
        <f t="shared" si="1"/>
        <v>-2219.495429062168</v>
      </c>
      <c r="D60" s="17">
        <f t="shared" si="2"/>
        <v>-2896.6079042710385</v>
      </c>
      <c r="E60" s="23">
        <f t="shared" si="10"/>
        <v>-810.4166666666667</v>
      </c>
      <c r="F60" s="17">
        <f t="shared" si="4"/>
        <v>-5926.519999999874</v>
      </c>
      <c r="G60" s="16">
        <f t="shared" si="5"/>
        <v>936302.2157739819</v>
      </c>
      <c r="H60" s="19">
        <f t="shared" si="6"/>
        <v>0.047398258687303324</v>
      </c>
      <c r="I60" s="20">
        <f t="shared" si="12"/>
        <v>27479.915704025127</v>
      </c>
      <c r="J60" s="21">
        <f t="shared" si="7"/>
        <v>44484.29485125247</v>
      </c>
      <c r="K60" s="4"/>
      <c r="L60" s="4"/>
    </row>
    <row r="61" spans="1:12" ht="12">
      <c r="A61" s="4">
        <f t="shared" si="8"/>
        <v>31</v>
      </c>
      <c r="B61" s="21">
        <f t="shared" si="9"/>
        <v>936302.2157739819</v>
      </c>
      <c r="C61" s="17">
        <f t="shared" si="1"/>
        <v>-2226.3455721399177</v>
      </c>
      <c r="D61" s="17">
        <f t="shared" si="2"/>
        <v>-2889.757761193289</v>
      </c>
      <c r="E61" s="23">
        <f t="shared" si="10"/>
        <v>-810.4166666666667</v>
      </c>
      <c r="F61" s="17">
        <f t="shared" si="4"/>
        <v>-5926.519999999874</v>
      </c>
      <c r="G61" s="16">
        <f t="shared" si="5"/>
        <v>934075.8702018419</v>
      </c>
      <c r="H61" s="19">
        <f t="shared" si="6"/>
        <v>0.0474228218050462</v>
      </c>
      <c r="I61" s="20">
        <f t="shared" si="12"/>
        <v>27414.928877862185</v>
      </c>
      <c r="J61" s="21">
        <f t="shared" si="7"/>
        <v>44402.09313431946</v>
      </c>
      <c r="K61" s="4"/>
      <c r="L61" s="4"/>
    </row>
    <row r="62" spans="1:12" ht="12">
      <c r="A62" s="4">
        <f t="shared" si="8"/>
        <v>32</v>
      </c>
      <c r="B62" s="21">
        <f t="shared" si="9"/>
        <v>934075.8702018419</v>
      </c>
      <c r="C62" s="17">
        <f t="shared" si="1"/>
        <v>-2233.2168571671255</v>
      </c>
      <c r="D62" s="17">
        <f t="shared" si="2"/>
        <v>-2882.886476166081</v>
      </c>
      <c r="E62" s="23">
        <f t="shared" si="10"/>
        <v>-810.4166666666667</v>
      </c>
      <c r="F62" s="17">
        <f t="shared" si="4"/>
        <v>-5926.519999999874</v>
      </c>
      <c r="G62" s="16">
        <f t="shared" si="5"/>
        <v>931842.6533446749</v>
      </c>
      <c r="H62" s="19">
        <f t="shared" si="6"/>
        <v>0.04744757800500302</v>
      </c>
      <c r="I62" s="20">
        <f t="shared" si="12"/>
        <v>27349.74147950993</v>
      </c>
      <c r="J62" s="21">
        <f t="shared" si="7"/>
        <v>44319.637713992975</v>
      </c>
      <c r="K62" s="4"/>
      <c r="L62" s="4"/>
    </row>
    <row r="63" spans="1:12" ht="12">
      <c r="A63" s="4">
        <f t="shared" si="8"/>
        <v>33</v>
      </c>
      <c r="B63" s="21">
        <f t="shared" si="9"/>
        <v>931842.6533446749</v>
      </c>
      <c r="C63" s="17">
        <f t="shared" si="1"/>
        <v>-2240.1093493952803</v>
      </c>
      <c r="D63" s="17">
        <f t="shared" si="2"/>
        <v>-2875.993983937926</v>
      </c>
      <c r="E63" s="23">
        <f t="shared" si="10"/>
        <v>-810.4166666666667</v>
      </c>
      <c r="F63" s="17">
        <f t="shared" si="4"/>
        <v>-5926.519999999873</v>
      </c>
      <c r="G63" s="16">
        <f t="shared" si="5"/>
        <v>929602.5439952796</v>
      </c>
      <c r="H63" s="19">
        <f t="shared" si="6"/>
        <v>0.04747252945384603</v>
      </c>
      <c r="I63" s="20">
        <f t="shared" si="12"/>
        <v>27284.352889932077</v>
      </c>
      <c r="J63" s="21">
        <f t="shared" si="7"/>
        <v>44236.92780725511</v>
      </c>
      <c r="K63" s="4"/>
      <c r="L63" s="4"/>
    </row>
    <row r="64" spans="1:12" ht="12">
      <c r="A64" s="4">
        <f t="shared" si="8"/>
        <v>34</v>
      </c>
      <c r="B64" s="21">
        <f t="shared" si="9"/>
        <v>929602.5439952796</v>
      </c>
      <c r="C64" s="17">
        <f t="shared" si="1"/>
        <v>-2247.0231142772586</v>
      </c>
      <c r="D64" s="17">
        <f t="shared" si="2"/>
        <v>-2869.0802190559475</v>
      </c>
      <c r="E64" s="23">
        <f t="shared" si="10"/>
        <v>-810.4166666666667</v>
      </c>
      <c r="F64" s="17">
        <f t="shared" si="4"/>
        <v>-5926.519999999873</v>
      </c>
      <c r="G64" s="16">
        <f t="shared" si="5"/>
        <v>927355.5208810023</v>
      </c>
      <c r="H64" s="19">
        <f t="shared" si="6"/>
        <v>0.047497678350690464</v>
      </c>
      <c r="I64" s="20">
        <f t="shared" si="12"/>
        <v>27218.762488181783</v>
      </c>
      <c r="J64" s="21">
        <f t="shared" si="7"/>
        <v>44153.96262867137</v>
      </c>
      <c r="K64" s="4"/>
      <c r="L64" s="4"/>
    </row>
    <row r="65" spans="1:12" ht="12">
      <c r="A65" s="4">
        <f t="shared" si="8"/>
        <v>35</v>
      </c>
      <c r="B65" s="21">
        <f t="shared" si="9"/>
        <v>927355.5208810023</v>
      </c>
      <c r="C65" s="17">
        <f t="shared" si="1"/>
        <v>-2253.958217467948</v>
      </c>
      <c r="D65" s="17">
        <f t="shared" si="2"/>
        <v>-2862.1451158652594</v>
      </c>
      <c r="E65" s="23">
        <f t="shared" si="10"/>
        <v>-810.4166666666667</v>
      </c>
      <c r="F65" s="17">
        <f t="shared" si="4"/>
        <v>-5926.519999999874</v>
      </c>
      <c r="G65" s="16">
        <f t="shared" si="5"/>
        <v>925101.5626635343</v>
      </c>
      <c r="H65" s="19">
        <f t="shared" si="6"/>
        <v>0.047523026927704284</v>
      </c>
      <c r="I65" s="20">
        <f t="shared" si="12"/>
        <v>27152.969651395746</v>
      </c>
      <c r="J65" s="21">
        <f t="shared" si="7"/>
        <v>44070.741390383104</v>
      </c>
      <c r="K65" s="4"/>
      <c r="L65" s="4"/>
    </row>
    <row r="66" spans="1:12" ht="12">
      <c r="A66" s="4">
        <f t="shared" si="8"/>
        <v>36</v>
      </c>
      <c r="B66" s="21">
        <f t="shared" si="9"/>
        <v>925101.5626635343</v>
      </c>
      <c r="C66" s="17">
        <f t="shared" si="1"/>
        <v>-2260.914724824869</v>
      </c>
      <c r="D66" s="17">
        <f t="shared" si="2"/>
        <v>-2855.1886085083374</v>
      </c>
      <c r="E66" s="23">
        <f t="shared" si="10"/>
        <v>-810.4166666666667</v>
      </c>
      <c r="F66" s="17">
        <f t="shared" si="4"/>
        <v>-5926.519999999874</v>
      </c>
      <c r="G66" s="16">
        <f t="shared" si="5"/>
        <v>922840.6479387095</v>
      </c>
      <c r="H66" s="19">
        <f t="shared" si="6"/>
        <v>0.047548577450731766</v>
      </c>
      <c r="I66" s="20">
        <f t="shared" si="12"/>
        <v>27086.973754788283</v>
      </c>
      <c r="J66" s="21">
        <f t="shared" si="7"/>
        <v>43987.263302100044</v>
      </c>
      <c r="K66" s="4"/>
      <c r="L66" s="4"/>
    </row>
    <row r="67" spans="1:12" ht="12">
      <c r="A67" s="4">
        <f t="shared" si="8"/>
        <v>37</v>
      </c>
      <c r="B67" s="21">
        <f t="shared" si="9"/>
        <v>922840.6479387095</v>
      </c>
      <c r="C67" s="17">
        <f t="shared" si="1"/>
        <v>-2267.8927024088034</v>
      </c>
      <c r="D67" s="17">
        <f t="shared" si="2"/>
        <v>-2848.2106309244036</v>
      </c>
      <c r="E67" s="23">
        <f t="shared" si="10"/>
        <v>-810.4166666666667</v>
      </c>
      <c r="F67" s="17">
        <f t="shared" si="4"/>
        <v>-5926.519999999874</v>
      </c>
      <c r="G67" s="16">
        <f t="shared" si="5"/>
        <v>920572.7552363006</v>
      </c>
      <c r="H67" s="19">
        <f t="shared" si="6"/>
        <v>0.04757433221993133</v>
      </c>
      <c r="I67" s="20">
        <f aca="true" t="shared" si="13" ref="I67:I78">H$18*B67</f>
        <v>23643.177400189736</v>
      </c>
      <c r="J67" s="21">
        <f t="shared" si="7"/>
        <v>43903.52757109285</v>
      </c>
      <c r="K67" s="4"/>
      <c r="L67" s="4"/>
    </row>
    <row r="68" spans="1:12" ht="12">
      <c r="A68" s="4">
        <f t="shared" si="8"/>
        <v>38</v>
      </c>
      <c r="B68" s="21">
        <f t="shared" si="9"/>
        <v>920572.7552363006</v>
      </c>
      <c r="C68" s="17">
        <f t="shared" si="1"/>
        <v>-2274.8922164844184</v>
      </c>
      <c r="D68" s="17">
        <f t="shared" si="2"/>
        <v>-2841.2111168487886</v>
      </c>
      <c r="E68" s="23">
        <f t="shared" si="10"/>
        <v>-810.4166666666667</v>
      </c>
      <c r="F68" s="17">
        <f t="shared" si="4"/>
        <v>-5926.519999999874</v>
      </c>
      <c r="G68" s="16">
        <f t="shared" si="5"/>
        <v>918297.8630198162</v>
      </c>
      <c r="H68" s="19">
        <f t="shared" si="6"/>
        <v>0.047600293570427776</v>
      </c>
      <c r="I68" s="20">
        <f t="shared" si="13"/>
        <v>23585.073989154018</v>
      </c>
      <c r="J68" s="21">
        <f t="shared" si="7"/>
        <v>43819.533402185465</v>
      </c>
      <c r="K68" s="4"/>
      <c r="L68" s="4"/>
    </row>
    <row r="69" spans="1:12" ht="12">
      <c r="A69" s="4">
        <f t="shared" si="8"/>
        <v>39</v>
      </c>
      <c r="B69" s="21">
        <f t="shared" si="9"/>
        <v>918297.8630198162</v>
      </c>
      <c r="C69" s="17">
        <f t="shared" si="1"/>
        <v>-2281.9133335208976</v>
      </c>
      <c r="D69" s="17">
        <f t="shared" si="2"/>
        <v>-2834.189999812309</v>
      </c>
      <c r="E69" s="23">
        <f t="shared" si="10"/>
        <v>-810.4166666666667</v>
      </c>
      <c r="F69" s="17">
        <f t="shared" si="4"/>
        <v>-5926.519999999874</v>
      </c>
      <c r="G69" s="16">
        <f t="shared" si="5"/>
        <v>916015.9496862954</v>
      </c>
      <c r="H69" s="19">
        <f t="shared" si="6"/>
        <v>0.04762646387297967</v>
      </c>
      <c r="I69" s="20">
        <f t="shared" si="13"/>
        <v>23526.79125056769</v>
      </c>
      <c r="J69" s="21">
        <f t="shared" si="7"/>
        <v>43735.27999774771</v>
      </c>
      <c r="K69" s="4"/>
      <c r="L69" s="4"/>
    </row>
    <row r="70" spans="1:12" ht="12">
      <c r="A70" s="4">
        <f t="shared" si="8"/>
        <v>40</v>
      </c>
      <c r="B70" s="21">
        <f t="shared" si="9"/>
        <v>916015.9496862954</v>
      </c>
      <c r="C70" s="17">
        <f t="shared" si="1"/>
        <v>-2288.956120192572</v>
      </c>
      <c r="D70" s="17">
        <f t="shared" si="2"/>
        <v>-2827.1472131406344</v>
      </c>
      <c r="E70" s="23">
        <f t="shared" si="10"/>
        <v>-810.4166666666667</v>
      </c>
      <c r="F70" s="17">
        <f t="shared" si="4"/>
        <v>-5926.519999999874</v>
      </c>
      <c r="G70" s="16">
        <f t="shared" si="5"/>
        <v>913726.9935661028</v>
      </c>
      <c r="H70" s="19">
        <f t="shared" si="6"/>
        <v>0.047652845534661856</v>
      </c>
      <c r="I70" s="20">
        <f t="shared" si="13"/>
        <v>23468.328630962886</v>
      </c>
      <c r="J70" s="21">
        <f t="shared" si="7"/>
        <v>43650.76655768762</v>
      </c>
      <c r="K70" s="4"/>
      <c r="L70" s="4"/>
    </row>
    <row r="71" spans="1:12" ht="12">
      <c r="A71" s="4">
        <f t="shared" si="8"/>
        <v>41</v>
      </c>
      <c r="B71" s="21">
        <f t="shared" si="9"/>
        <v>913726.9935661028</v>
      </c>
      <c r="C71" s="17">
        <f t="shared" si="1"/>
        <v>-2296.020643379554</v>
      </c>
      <c r="D71" s="17">
        <f t="shared" si="2"/>
        <v>-2820.082689953653</v>
      </c>
      <c r="E71" s="23">
        <f t="shared" si="10"/>
        <v>-810.4166666666667</v>
      </c>
      <c r="F71" s="17">
        <f t="shared" si="4"/>
        <v>-5926.519999999874</v>
      </c>
      <c r="G71" s="16">
        <f t="shared" si="5"/>
        <v>911430.9729227233</v>
      </c>
      <c r="H71" s="19">
        <f t="shared" si="6"/>
        <v>0.047679440999563824</v>
      </c>
      <c r="I71" s="20">
        <f t="shared" si="13"/>
        <v>23409.685575163552</v>
      </c>
      <c r="J71" s="21">
        <f t="shared" si="7"/>
        <v>43565.99227944383</v>
      </c>
      <c r="K71" s="4"/>
      <c r="L71" s="4"/>
    </row>
    <row r="72" spans="1:12" ht="12">
      <c r="A72" s="4">
        <f t="shared" si="8"/>
        <v>42</v>
      </c>
      <c r="B72" s="21">
        <f t="shared" si="9"/>
        <v>911430.9729227233</v>
      </c>
      <c r="C72" s="17">
        <f t="shared" si="1"/>
        <v>-2303.1069701683687</v>
      </c>
      <c r="D72" s="17">
        <f t="shared" si="2"/>
        <v>-2812.996363164837</v>
      </c>
      <c r="E72" s="23">
        <f t="shared" si="10"/>
        <v>-810.4166666666667</v>
      </c>
      <c r="F72" s="17">
        <f t="shared" si="4"/>
        <v>-5926.519999999872</v>
      </c>
      <c r="G72" s="16">
        <f t="shared" si="5"/>
        <v>909127.8659525549</v>
      </c>
      <c r="H72" s="19">
        <f t="shared" si="6"/>
        <v>0.0477062527495043</v>
      </c>
      <c r="I72" s="20">
        <f t="shared" si="13"/>
        <v>23350.86152628017</v>
      </c>
      <c r="J72" s="21">
        <f t="shared" si="7"/>
        <v>43480.95635797805</v>
      </c>
      <c r="K72" s="4"/>
      <c r="L72" s="4"/>
    </row>
    <row r="73" spans="1:12" ht="12">
      <c r="A73" s="4">
        <f t="shared" si="8"/>
        <v>43</v>
      </c>
      <c r="B73" s="21">
        <f t="shared" si="9"/>
        <v>909127.8659525549</v>
      </c>
      <c r="C73" s="17">
        <f t="shared" si="1"/>
        <v>-2310.215167852597</v>
      </c>
      <c r="D73" s="17">
        <f t="shared" si="2"/>
        <v>-2805.888165480609</v>
      </c>
      <c r="E73" s="23">
        <f t="shared" si="10"/>
        <v>-810.4166666666667</v>
      </c>
      <c r="F73" s="17">
        <f t="shared" si="4"/>
        <v>-5926.519999999873</v>
      </c>
      <c r="G73" s="16">
        <f t="shared" si="5"/>
        <v>906817.6507847023</v>
      </c>
      <c r="H73" s="19">
        <f t="shared" si="6"/>
        <v>0.047733283304762356</v>
      </c>
      <c r="I73" s="20">
        <f t="shared" si="13"/>
        <v>23291.855925704454</v>
      </c>
      <c r="J73" s="21">
        <f t="shared" si="7"/>
        <v>43395.65798576731</v>
      </c>
      <c r="K73" s="4"/>
      <c r="L73" s="4"/>
    </row>
    <row r="74" spans="1:12" ht="12">
      <c r="A74" s="4">
        <f t="shared" si="8"/>
        <v>44</v>
      </c>
      <c r="B74" s="21">
        <f t="shared" si="9"/>
        <v>906817.6507847023</v>
      </c>
      <c r="C74" s="17">
        <f t="shared" si="1"/>
        <v>-2317.3453039335095</v>
      </c>
      <c r="D74" s="17">
        <f t="shared" si="2"/>
        <v>-2798.758029399697</v>
      </c>
      <c r="E74" s="23">
        <f t="shared" si="10"/>
        <v>-810.4166666666667</v>
      </c>
      <c r="F74" s="17">
        <f t="shared" si="4"/>
        <v>-5926.519999999874</v>
      </c>
      <c r="G74" s="16">
        <f t="shared" si="5"/>
        <v>904500.3054807688</v>
      </c>
      <c r="H74" s="19">
        <f t="shared" si="6"/>
        <v>0.047760535224825595</v>
      </c>
      <c r="I74" s="20">
        <f t="shared" si="13"/>
        <v>23232.66821310407</v>
      </c>
      <c r="J74" s="21">
        <f t="shared" si="7"/>
        <v>43310.09635279637</v>
      </c>
      <c r="K74" s="4"/>
      <c r="L74" s="4"/>
    </row>
    <row r="75" spans="1:12" ht="12">
      <c r="A75" s="4">
        <f t="shared" si="8"/>
        <v>45</v>
      </c>
      <c r="B75" s="21">
        <f t="shared" si="9"/>
        <v>904500.3054807688</v>
      </c>
      <c r="C75" s="17">
        <f t="shared" si="1"/>
        <v>-2324.4974461207107</v>
      </c>
      <c r="D75" s="17">
        <f t="shared" si="2"/>
        <v>-2791.605887212497</v>
      </c>
      <c r="E75" s="23">
        <f t="shared" si="10"/>
        <v>-810.4166666666667</v>
      </c>
      <c r="F75" s="17">
        <f t="shared" si="4"/>
        <v>-5926.519999999874</v>
      </c>
      <c r="G75" s="16">
        <f t="shared" si="5"/>
        <v>902175.8080346481</v>
      </c>
      <c r="H75" s="19">
        <f t="shared" si="6"/>
        <v>0.047788011109155995</v>
      </c>
      <c r="I75" s="20">
        <f t="shared" si="13"/>
        <v>23173.297826417293</v>
      </c>
      <c r="J75" s="21">
        <f t="shared" si="7"/>
        <v>43224.27064654997</v>
      </c>
      <c r="K75" s="4"/>
      <c r="L75" s="4"/>
    </row>
    <row r="76" spans="1:12" ht="12">
      <c r="A76" s="4">
        <f t="shared" si="8"/>
        <v>46</v>
      </c>
      <c r="B76" s="21">
        <f t="shared" si="9"/>
        <v>902175.8080346481</v>
      </c>
      <c r="C76" s="17">
        <f t="shared" si="1"/>
        <v>-2331.6716623327793</v>
      </c>
      <c r="D76" s="17">
        <f t="shared" si="2"/>
        <v>-2784.4316710004273</v>
      </c>
      <c r="E76" s="23">
        <f t="shared" si="10"/>
        <v>-810.4166666666667</v>
      </c>
      <c r="F76" s="17">
        <f t="shared" si="4"/>
        <v>-5926.519999999874</v>
      </c>
      <c r="G76" s="16">
        <f t="shared" si="5"/>
        <v>899844.1363723153</v>
      </c>
      <c r="H76" s="19">
        <f t="shared" si="6"/>
        <v>0.04781571359797358</v>
      </c>
      <c r="I76" s="20">
        <f t="shared" si="13"/>
        <v>23113.74420184768</v>
      </c>
      <c r="J76" s="21">
        <f t="shared" si="7"/>
        <v>43138.180052005126</v>
      </c>
      <c r="K76" s="4"/>
      <c r="L76" s="4"/>
    </row>
    <row r="77" spans="1:12" ht="12">
      <c r="A77" s="4">
        <f t="shared" si="8"/>
        <v>47</v>
      </c>
      <c r="B77" s="21">
        <f t="shared" si="9"/>
        <v>899844.1363723153</v>
      </c>
      <c r="C77" s="17">
        <f t="shared" si="1"/>
        <v>-2338.868020697915</v>
      </c>
      <c r="D77" s="17">
        <f t="shared" si="2"/>
        <v>-2777.2353126352914</v>
      </c>
      <c r="E77" s="23">
        <f t="shared" si="10"/>
        <v>-810.4166666666667</v>
      </c>
      <c r="F77" s="17">
        <f t="shared" si="4"/>
        <v>-5926.519999999874</v>
      </c>
      <c r="G77" s="16">
        <f t="shared" si="5"/>
        <v>897505.2683516174</v>
      </c>
      <c r="H77" s="19">
        <f t="shared" si="6"/>
        <v>0.047843645373058886</v>
      </c>
      <c r="I77" s="20">
        <f t="shared" si="13"/>
        <v>23054.006773858717</v>
      </c>
      <c r="J77" s="21">
        <f t="shared" si="7"/>
        <v>43051.823751623495</v>
      </c>
      <c r="K77" s="4"/>
      <c r="L77" s="4"/>
    </row>
    <row r="78" spans="1:12" ht="12">
      <c r="A78" s="4">
        <f t="shared" si="8"/>
        <v>48</v>
      </c>
      <c r="B78" s="21">
        <f t="shared" si="9"/>
        <v>897505.2683516174</v>
      </c>
      <c r="C78" s="17">
        <f t="shared" si="1"/>
        <v>-2346.0865895545867</v>
      </c>
      <c r="D78" s="17">
        <f t="shared" si="2"/>
        <v>-2770.01674377862</v>
      </c>
      <c r="E78" s="23">
        <f t="shared" si="10"/>
        <v>-810.4166666666667</v>
      </c>
      <c r="F78" s="17">
        <f t="shared" si="4"/>
        <v>-5926.519999999874</v>
      </c>
      <c r="G78" s="16">
        <f t="shared" si="5"/>
        <v>895159.1817620628</v>
      </c>
      <c r="H78" s="19">
        <f t="shared" si="6"/>
        <v>0.04787180915857407</v>
      </c>
      <c r="I78" s="20">
        <f t="shared" si="13"/>
        <v>22994.084975168436</v>
      </c>
      <c r="J78" s="21">
        <f t="shared" si="7"/>
        <v>42965.20092534344</v>
      </c>
      <c r="K78" s="4"/>
      <c r="L78" s="4"/>
    </row>
    <row r="79" spans="1:12" ht="12">
      <c r="A79" s="4">
        <f t="shared" si="8"/>
        <v>49</v>
      </c>
      <c r="B79" s="21">
        <f t="shared" si="9"/>
        <v>895159.1817620628</v>
      </c>
      <c r="C79" s="17">
        <f t="shared" si="1"/>
        <v>-2353.327437452178</v>
      </c>
      <c r="D79" s="17">
        <f t="shared" si="2"/>
        <v>-2762.7758958810286</v>
      </c>
      <c r="E79" s="23">
        <f t="shared" si="10"/>
        <v>-810.4166666666667</v>
      </c>
      <c r="F79" s="17">
        <f t="shared" si="4"/>
        <v>-5926.519999999874</v>
      </c>
      <c r="G79" s="16">
        <f t="shared" si="5"/>
        <v>892805.8543246107</v>
      </c>
      <c r="H79" s="19">
        <f t="shared" si="6"/>
        <v>0.04790020772190391</v>
      </c>
      <c r="I79" s="20">
        <f aca="true" t="shared" si="14" ref="I79:I90">H$19*B79</f>
        <v>19657.6956314949</v>
      </c>
      <c r="J79" s="21">
        <f t="shared" si="7"/>
        <v>42878.31075057235</v>
      </c>
      <c r="K79" s="4"/>
      <c r="L79" s="4"/>
    </row>
    <row r="80" spans="1:12" ht="12">
      <c r="A80" s="4">
        <f t="shared" si="8"/>
        <v>50</v>
      </c>
      <c r="B80" s="21">
        <f t="shared" si="9"/>
        <v>892805.8543246107</v>
      </c>
      <c r="C80" s="17">
        <f t="shared" si="1"/>
        <v>-2360.5906331516394</v>
      </c>
      <c r="D80" s="17">
        <f t="shared" si="2"/>
        <v>-2755.512700181567</v>
      </c>
      <c r="E80" s="23">
        <f t="shared" si="10"/>
        <v>-810.4166666666667</v>
      </c>
      <c r="F80" s="17">
        <f t="shared" si="4"/>
        <v>-5926.519999999874</v>
      </c>
      <c r="G80" s="16">
        <f t="shared" si="5"/>
        <v>890445.2636914591</v>
      </c>
      <c r="H80" s="19">
        <f t="shared" si="6"/>
        <v>0.04792884387451675</v>
      </c>
      <c r="I80" s="20">
        <f t="shared" si="14"/>
        <v>19606.016560968448</v>
      </c>
      <c r="J80" s="21">
        <f t="shared" si="7"/>
        <v>42791.15240217881</v>
      </c>
      <c r="K80" s="4"/>
      <c r="L80" s="4"/>
    </row>
    <row r="81" spans="1:12" ht="12">
      <c r="A81" s="4">
        <f t="shared" si="8"/>
        <v>51</v>
      </c>
      <c r="B81" s="21">
        <f t="shared" si="9"/>
        <v>890445.2636914591</v>
      </c>
      <c r="C81" s="17">
        <f t="shared" si="1"/>
        <v>-2367.876245626145</v>
      </c>
      <c r="D81" s="17">
        <f t="shared" si="2"/>
        <v>-2748.2270877070614</v>
      </c>
      <c r="E81" s="23">
        <f t="shared" si="10"/>
        <v>-810.4166666666667</v>
      </c>
      <c r="F81" s="17">
        <f t="shared" si="4"/>
        <v>-5926.519999999874</v>
      </c>
      <c r="G81" s="16">
        <f t="shared" si="5"/>
        <v>888077.387445833</v>
      </c>
      <c r="H81" s="19">
        <f t="shared" si="6"/>
        <v>0.047957720472846105</v>
      </c>
      <c r="I81" s="20">
        <f t="shared" si="14"/>
        <v>19554.177990664437</v>
      </c>
      <c r="J81" s="21">
        <f t="shared" si="7"/>
        <v>42703.72505248473</v>
      </c>
      <c r="K81" s="4"/>
      <c r="L81" s="4"/>
    </row>
    <row r="82" spans="1:12" ht="12">
      <c r="A82" s="4">
        <f t="shared" si="8"/>
        <v>52</v>
      </c>
      <c r="B82" s="21">
        <f t="shared" si="9"/>
        <v>888077.387445833</v>
      </c>
      <c r="C82" s="17">
        <f t="shared" si="1"/>
        <v>-2375.1843440617417</v>
      </c>
      <c r="D82" s="17">
        <f t="shared" si="2"/>
        <v>-2740.9189892714644</v>
      </c>
      <c r="E82" s="23">
        <f t="shared" si="10"/>
        <v>-810.4166666666667</v>
      </c>
      <c r="F82" s="17">
        <f t="shared" si="4"/>
        <v>-5926.519999999873</v>
      </c>
      <c r="G82" s="16">
        <f t="shared" si="5"/>
        <v>885702.2031017712</v>
      </c>
      <c r="H82" s="19">
        <f t="shared" si="6"/>
        <v>0.04798684041919363</v>
      </c>
      <c r="I82" s="20">
        <f t="shared" si="14"/>
        <v>19502.17942831049</v>
      </c>
      <c r="J82" s="21">
        <f t="shared" si="7"/>
        <v>42616.027871257575</v>
      </c>
      <c r="K82" s="4"/>
      <c r="L82" s="4"/>
    </row>
    <row r="83" spans="1:12" ht="12">
      <c r="A83" s="4">
        <f t="shared" si="8"/>
        <v>53</v>
      </c>
      <c r="B83" s="21">
        <f t="shared" si="9"/>
        <v>885702.2031017712</v>
      </c>
      <c r="C83" s="17">
        <f t="shared" si="1"/>
        <v>-2382.51499785801</v>
      </c>
      <c r="D83" s="17">
        <f t="shared" si="2"/>
        <v>-2733.588335475197</v>
      </c>
      <c r="E83" s="23">
        <f t="shared" si="10"/>
        <v>-810.4166666666667</v>
      </c>
      <c r="F83" s="17">
        <f t="shared" si="4"/>
        <v>-5926.519999999874</v>
      </c>
      <c r="G83" s="16">
        <f t="shared" si="5"/>
        <v>883319.6881039132</v>
      </c>
      <c r="H83" s="19">
        <f t="shared" si="6"/>
        <v>0.04801620666265374</v>
      </c>
      <c r="I83" s="20">
        <f t="shared" si="14"/>
        <v>19450.020380114893</v>
      </c>
      <c r="J83" s="21">
        <f t="shared" si="7"/>
        <v>42528.06002570236</v>
      </c>
      <c r="K83" s="4"/>
      <c r="L83" s="4"/>
    </row>
    <row r="84" spans="1:12" ht="12">
      <c r="A84" s="4">
        <f t="shared" si="8"/>
        <v>54</v>
      </c>
      <c r="B84" s="21">
        <f t="shared" si="9"/>
        <v>883319.6881039132</v>
      </c>
      <c r="C84" s="17">
        <f t="shared" si="1"/>
        <v>-2389.8682766287197</v>
      </c>
      <c r="D84" s="17">
        <f t="shared" si="2"/>
        <v>-2726.2350567044873</v>
      </c>
      <c r="E84" s="23">
        <f t="shared" si="10"/>
        <v>-810.4166666666667</v>
      </c>
      <c r="F84" s="17">
        <f t="shared" si="4"/>
        <v>-5926.519999999874</v>
      </c>
      <c r="G84" s="16">
        <f t="shared" si="5"/>
        <v>880929.8198272845</v>
      </c>
      <c r="H84" s="19">
        <f t="shared" si="6"/>
        <v>0.048045822200060886</v>
      </c>
      <c r="I84" s="20">
        <f t="shared" si="14"/>
        <v>19397.70035076193</v>
      </c>
      <c r="J84" s="21">
        <f t="shared" si="7"/>
        <v>42439.82068045385</v>
      </c>
      <c r="K84" s="4"/>
      <c r="L84" s="4"/>
    </row>
    <row r="85" spans="1:12" ht="12">
      <c r="A85" s="4">
        <f t="shared" si="8"/>
        <v>55</v>
      </c>
      <c r="B85" s="21">
        <f t="shared" si="9"/>
        <v>880929.8198272845</v>
      </c>
      <c r="C85" s="17">
        <f t="shared" si="1"/>
        <v>-2397.244250202496</v>
      </c>
      <c r="D85" s="17">
        <f t="shared" si="2"/>
        <v>-2718.85908313071</v>
      </c>
      <c r="E85" s="23">
        <f t="shared" si="10"/>
        <v>-810.4166666666667</v>
      </c>
      <c r="F85" s="17">
        <f t="shared" si="4"/>
        <v>-5926.519999999873</v>
      </c>
      <c r="G85" s="16">
        <f t="shared" si="5"/>
        <v>878532.575577082</v>
      </c>
      <c r="H85" s="19">
        <f t="shared" si="6"/>
        <v>0.048075690076959755</v>
      </c>
      <c r="I85" s="20">
        <f t="shared" si="14"/>
        <v>19345.218843407165</v>
      </c>
      <c r="J85" s="21">
        <f t="shared" si="7"/>
        <v>42351.30899756853</v>
      </c>
      <c r="K85" s="4"/>
      <c r="L85" s="4"/>
    </row>
    <row r="86" spans="1:12" ht="12">
      <c r="A86" s="4">
        <f t="shared" si="8"/>
        <v>56</v>
      </c>
      <c r="B86" s="21">
        <f t="shared" si="9"/>
        <v>878532.575577082</v>
      </c>
      <c r="C86" s="17">
        <f t="shared" si="1"/>
        <v>-2404.6429886234796</v>
      </c>
      <c r="D86" s="17">
        <f t="shared" si="2"/>
        <v>-2711.460344709727</v>
      </c>
      <c r="E86" s="23">
        <f t="shared" si="10"/>
        <v>-810.4166666666667</v>
      </c>
      <c r="F86" s="17">
        <f t="shared" si="4"/>
        <v>-5926.519999999874</v>
      </c>
      <c r="G86" s="16">
        <f t="shared" si="5"/>
        <v>876127.9325884585</v>
      </c>
      <c r="H86" s="19">
        <f t="shared" si="6"/>
        <v>0.04810581338859943</v>
      </c>
      <c r="I86" s="20">
        <f t="shared" si="14"/>
        <v>19292.57535967272</v>
      </c>
      <c r="J86" s="21">
        <f t="shared" si="7"/>
        <v>42262.52413651673</v>
      </c>
      <c r="K86" s="4"/>
      <c r="L86" s="4"/>
    </row>
    <row r="87" spans="1:12" ht="12">
      <c r="A87" s="4">
        <f t="shared" si="8"/>
        <v>57</v>
      </c>
      <c r="B87" s="21">
        <f t="shared" si="9"/>
        <v>876127.9325884585</v>
      </c>
      <c r="C87" s="17">
        <f t="shared" si="1"/>
        <v>-2412.06456215199</v>
      </c>
      <c r="D87" s="17">
        <f t="shared" si="2"/>
        <v>-2704.038771181217</v>
      </c>
      <c r="E87" s="23">
        <f t="shared" si="10"/>
        <v>-810.4166666666667</v>
      </c>
      <c r="F87" s="17">
        <f t="shared" si="4"/>
        <v>-5926.519999999874</v>
      </c>
      <c r="G87" s="16">
        <f t="shared" si="5"/>
        <v>873715.8680263065</v>
      </c>
      <c r="H87" s="19">
        <f t="shared" si="6"/>
        <v>0.04813619528095178</v>
      </c>
      <c r="I87" s="20">
        <f t="shared" si="14"/>
        <v>19239.769399642548</v>
      </c>
      <c r="J87" s="21">
        <f t="shared" si="7"/>
        <v>42173.465254174596</v>
      </c>
      <c r="K87" s="4"/>
      <c r="L87" s="4"/>
    </row>
    <row r="88" spans="1:12" ht="12">
      <c r="A88" s="4">
        <f t="shared" si="8"/>
        <v>58</v>
      </c>
      <c r="B88" s="21">
        <f t="shared" si="9"/>
        <v>873715.8680263065</v>
      </c>
      <c r="C88" s="17">
        <f t="shared" si="1"/>
        <v>-2419.509041265196</v>
      </c>
      <c r="D88" s="17">
        <f t="shared" si="2"/>
        <v>-2696.5942920680113</v>
      </c>
      <c r="E88" s="23">
        <f t="shared" si="10"/>
        <v>-810.4166666666667</v>
      </c>
      <c r="F88" s="17">
        <f t="shared" si="4"/>
        <v>-5926.519999999874</v>
      </c>
      <c r="G88" s="16">
        <f t="shared" si="5"/>
        <v>871296.3589850413</v>
      </c>
      <c r="H88" s="19">
        <f t="shared" si="6"/>
        <v>0.048166838951755234</v>
      </c>
      <c r="I88" s="20">
        <f t="shared" si="14"/>
        <v>19186.80046185769</v>
      </c>
      <c r="J88" s="21">
        <f t="shared" si="7"/>
        <v>42084.131504816134</v>
      </c>
      <c r="K88" s="4"/>
      <c r="L88" s="4"/>
    </row>
    <row r="89" spans="1:12" ht="12">
      <c r="A89" s="4">
        <f t="shared" si="8"/>
        <v>59</v>
      </c>
      <c r="B89" s="21">
        <f t="shared" si="9"/>
        <v>871296.3589850413</v>
      </c>
      <c r="C89" s="17">
        <f t="shared" si="1"/>
        <v>-2426.9764966577836</v>
      </c>
      <c r="D89" s="17">
        <f t="shared" si="2"/>
        <v>-2689.1268366754225</v>
      </c>
      <c r="E89" s="23">
        <f t="shared" si="10"/>
        <v>-810.4166666666667</v>
      </c>
      <c r="F89" s="17">
        <f t="shared" si="4"/>
        <v>-5926.519999999873</v>
      </c>
      <c r="G89" s="16">
        <f t="shared" si="5"/>
        <v>868869.3824883834</v>
      </c>
      <c r="H89" s="19">
        <f t="shared" si="6"/>
        <v>0.04819774765158412</v>
      </c>
      <c r="I89" s="20">
        <f t="shared" si="14"/>
        <v>19133.668043311503</v>
      </c>
      <c r="J89" s="21">
        <f t="shared" si="7"/>
        <v>41994.52204010507</v>
      </c>
      <c r="K89" s="4"/>
      <c r="L89" s="4"/>
    </row>
    <row r="90" spans="1:12" ht="12">
      <c r="A90" s="4">
        <f t="shared" si="8"/>
        <v>60</v>
      </c>
      <c r="B90" s="21">
        <f t="shared" si="9"/>
        <v>868869.3824883834</v>
      </c>
      <c r="C90" s="17">
        <f t="shared" si="1"/>
        <v>-2434.4669992426284</v>
      </c>
      <c r="D90" s="17">
        <f t="shared" si="2"/>
        <v>-2681.636334090578</v>
      </c>
      <c r="E90" s="23">
        <f t="shared" si="10"/>
        <v>-810.4166666666667</v>
      </c>
      <c r="F90" s="17">
        <f t="shared" si="4"/>
        <v>-5926.519999999874</v>
      </c>
      <c r="G90" s="16">
        <f t="shared" si="5"/>
        <v>866434.9154891408</v>
      </c>
      <c r="H90" s="19">
        <f t="shared" si="6"/>
        <v>0.04822892468494503</v>
      </c>
      <c r="I90" s="20">
        <f t="shared" si="14"/>
        <v>19080.371639444897</v>
      </c>
      <c r="J90" s="21">
        <f t="shared" si="7"/>
        <v>41904.63600908694</v>
      </c>
      <c r="K90" s="4"/>
      <c r="L90" s="4"/>
    </row>
    <row r="91" spans="1:12" ht="12">
      <c r="A91" s="4">
        <f t="shared" si="8"/>
        <v>61</v>
      </c>
      <c r="B91" s="21">
        <f t="shared" si="9"/>
        <v>866434.9154891408</v>
      </c>
      <c r="C91" s="17">
        <f t="shared" si="1"/>
        <v>-2441.9806201514657</v>
      </c>
      <c r="D91" s="17">
        <f t="shared" si="2"/>
        <v>-2674.122713181741</v>
      </c>
      <c r="E91" s="18">
        <f>-(SUM(C$16:C$18)/12*B91)</f>
        <v>-702.1732960943245</v>
      </c>
      <c r="F91" s="17">
        <f t="shared" si="4"/>
        <v>-5818.276629427532</v>
      </c>
      <c r="G91" s="16">
        <f t="shared" si="5"/>
        <v>863992.9348689893</v>
      </c>
      <c r="H91" s="19">
        <f t="shared" si="6"/>
        <v>0.046761218167714266</v>
      </c>
      <c r="I91" s="20">
        <f aca="true" t="shared" si="15" ref="I91:I102">H$20*B91</f>
        <v>15855.758953451274</v>
      </c>
      <c r="J91" s="21">
        <f t="shared" si="7"/>
        <v>40515.55211131278</v>
      </c>
      <c r="K91" s="4"/>
      <c r="L91" s="4"/>
    </row>
    <row r="92" spans="1:12" ht="12">
      <c r="A92" s="4">
        <f t="shared" si="8"/>
        <v>62</v>
      </c>
      <c r="B92" s="21">
        <f t="shared" si="9"/>
        <v>863992.9348689893</v>
      </c>
      <c r="C92" s="17">
        <f t="shared" si="1"/>
        <v>-2449.5174307355705</v>
      </c>
      <c r="D92" s="17">
        <f t="shared" si="2"/>
        <v>-2666.585902597636</v>
      </c>
      <c r="E92" s="23">
        <f>E91</f>
        <v>-702.1732960943245</v>
      </c>
      <c r="F92" s="17">
        <f t="shared" si="4"/>
        <v>-5818.276629427532</v>
      </c>
      <c r="G92" s="16">
        <f t="shared" si="5"/>
        <v>861543.4174382538</v>
      </c>
      <c r="H92" s="19">
        <f t="shared" si="6"/>
        <v>0.04678870480628797</v>
      </c>
      <c r="I92" s="20">
        <f t="shared" si="15"/>
        <v>15811.070708102501</v>
      </c>
      <c r="J92" s="21">
        <f t="shared" si="7"/>
        <v>40425.11038430352</v>
      </c>
      <c r="K92" s="4"/>
      <c r="L92" s="4"/>
    </row>
    <row r="93" spans="1:12" ht="12">
      <c r="A93" s="4">
        <f t="shared" si="8"/>
        <v>63</v>
      </c>
      <c r="B93" s="21">
        <f t="shared" si="9"/>
        <v>861543.4174382538</v>
      </c>
      <c r="C93" s="17">
        <f t="shared" si="1"/>
        <v>-2457.0775025664325</v>
      </c>
      <c r="D93" s="17">
        <f t="shared" si="2"/>
        <v>-2659.025830766774</v>
      </c>
      <c r="E93" s="23">
        <f aca="true" t="shared" si="16" ref="E93:E156">E92</f>
        <v>-702.1732960943245</v>
      </c>
      <c r="F93" s="17">
        <f t="shared" si="4"/>
        <v>-5818.276629427532</v>
      </c>
      <c r="G93" s="16">
        <f t="shared" si="5"/>
        <v>859086.3399356874</v>
      </c>
      <c r="H93" s="19">
        <f t="shared" si="6"/>
        <v>0.046816432818052284</v>
      </c>
      <c r="I93" s="20">
        <f t="shared" si="15"/>
        <v>15766.244539120042</v>
      </c>
      <c r="J93" s="21">
        <f t="shared" si="7"/>
        <v>40334.38952233318</v>
      </c>
      <c r="K93" s="4"/>
      <c r="L93" s="4"/>
    </row>
    <row r="94" spans="1:12" ht="12">
      <c r="A94" s="4">
        <f t="shared" si="8"/>
        <v>64</v>
      </c>
      <c r="B94" s="21">
        <f t="shared" si="9"/>
        <v>859086.3399356874</v>
      </c>
      <c r="C94" s="17">
        <f t="shared" si="1"/>
        <v>-2464.660907436435</v>
      </c>
      <c r="D94" s="17">
        <f t="shared" si="2"/>
        <v>-2651.4424258967715</v>
      </c>
      <c r="E94" s="23">
        <f t="shared" si="16"/>
        <v>-702.1732960943245</v>
      </c>
      <c r="F94" s="17">
        <f t="shared" si="4"/>
        <v>-5818.276629427532</v>
      </c>
      <c r="G94" s="16">
        <f t="shared" si="5"/>
        <v>856621.679028251</v>
      </c>
      <c r="H94" s="19">
        <f t="shared" si="6"/>
        <v>0.04684440526304473</v>
      </c>
      <c r="I94" s="20">
        <f t="shared" si="15"/>
        <v>15721.280020823076</v>
      </c>
      <c r="J94" s="21">
        <f t="shared" si="7"/>
        <v>40243.38866389315</v>
      </c>
      <c r="K94" s="4"/>
      <c r="L94" s="4"/>
    </row>
    <row r="95" spans="1:12" ht="12">
      <c r="A95" s="4">
        <f t="shared" si="8"/>
        <v>65</v>
      </c>
      <c r="B95" s="21">
        <f t="shared" si="9"/>
        <v>856621.679028251</v>
      </c>
      <c r="C95" s="17">
        <f aca="true" t="shared" si="17" ref="C95:C158">PPMT(C$19/12,A95,300,C$15)</f>
        <v>-2472.2677173595393</v>
      </c>
      <c r="D95" s="17">
        <f aca="true" t="shared" si="18" ref="D95:D158">IPMT(C$19/12,A95,300,C$15)</f>
        <v>-2643.8356159736672</v>
      </c>
      <c r="E95" s="23">
        <f t="shared" si="16"/>
        <v>-702.1732960943245</v>
      </c>
      <c r="F95" s="17">
        <f t="shared" si="4"/>
        <v>-5818.276629427532</v>
      </c>
      <c r="G95" s="16">
        <f t="shared" si="5"/>
        <v>854149.4113108914</v>
      </c>
      <c r="H95" s="19">
        <f t="shared" si="6"/>
        <v>0.04687262525315064</v>
      </c>
      <c r="I95" s="20">
        <f t="shared" si="15"/>
        <v>15676.17672621699</v>
      </c>
      <c r="J95" s="21">
        <f t="shared" si="7"/>
        <v>40152.106944815896</v>
      </c>
      <c r="K95" s="4"/>
      <c r="L95" s="4"/>
    </row>
    <row r="96" spans="1:12" ht="12">
      <c r="A96" s="4">
        <f t="shared" si="8"/>
        <v>66</v>
      </c>
      <c r="B96" s="21">
        <f t="shared" si="9"/>
        <v>854149.4113108914</v>
      </c>
      <c r="C96" s="17">
        <f t="shared" si="17"/>
        <v>-2479.898004571967</v>
      </c>
      <c r="D96" s="17">
        <f t="shared" si="18"/>
        <v>-2636.20532876124</v>
      </c>
      <c r="E96" s="23">
        <f t="shared" si="16"/>
        <v>-702.1732960943245</v>
      </c>
      <c r="F96" s="17">
        <f aca="true" t="shared" si="19" ref="F96:F159">C96+D96+E96</f>
        <v>-5818.276629427532</v>
      </c>
      <c r="G96" s="16">
        <f aca="true" t="shared" si="20" ref="G96:G159">SUM(B96:C96)</f>
        <v>851669.5133063194</v>
      </c>
      <c r="H96" s="19">
        <f aca="true" t="shared" si="21" ref="H96:H159">(D96+E96)/-B96*12</f>
        <v>0.04690109595320628</v>
      </c>
      <c r="I96" s="20">
        <f t="shared" si="15"/>
        <v>15630.93422698931</v>
      </c>
      <c r="J96" s="21">
        <f aca="true" t="shared" si="22" ref="J96:J159">B96*H96</f>
        <v>40060.54349826678</v>
      </c>
      <c r="K96" s="4"/>
      <c r="L96" s="4"/>
    </row>
    <row r="97" spans="1:12" ht="12">
      <c r="A97" s="4">
        <f aca="true" t="shared" si="23" ref="A97:A160">A96+1</f>
        <v>67</v>
      </c>
      <c r="B97" s="21">
        <f aca="true" t="shared" si="24" ref="B97:B160">G96</f>
        <v>851669.5133063194</v>
      </c>
      <c r="C97" s="17">
        <f t="shared" si="17"/>
        <v>-2487.551841532884</v>
      </c>
      <c r="D97" s="17">
        <f t="shared" si="18"/>
        <v>-2628.551491800323</v>
      </c>
      <c r="E97" s="23">
        <f t="shared" si="16"/>
        <v>-702.1732960943245</v>
      </c>
      <c r="F97" s="17">
        <f t="shared" si="19"/>
        <v>-5818.276629427532</v>
      </c>
      <c r="G97" s="16">
        <f t="shared" si="20"/>
        <v>849181.9614647864</v>
      </c>
      <c r="H97" s="19">
        <f t="shared" si="21"/>
        <v>0.04692982058213027</v>
      </c>
      <c r="I97" s="20">
        <f t="shared" si="15"/>
        <v>15585.552093505641</v>
      </c>
      <c r="J97" s="21">
        <f t="shared" si="22"/>
        <v>39968.697454735775</v>
      </c>
      <c r="K97" s="4"/>
      <c r="L97" s="4"/>
    </row>
    <row r="98" spans="1:12" ht="12">
      <c r="A98" s="4">
        <f t="shared" si="23"/>
        <v>68</v>
      </c>
      <c r="B98" s="21">
        <f t="shared" si="24"/>
        <v>849181.9614647864</v>
      </c>
      <c r="C98" s="17">
        <f t="shared" si="17"/>
        <v>-2495.229300925093</v>
      </c>
      <c r="D98" s="17">
        <f t="shared" si="18"/>
        <v>-2620.8740324081136</v>
      </c>
      <c r="E98" s="23">
        <f t="shared" si="16"/>
        <v>-702.1732960943245</v>
      </c>
      <c r="F98" s="17">
        <f t="shared" si="19"/>
        <v>-5818.276629427532</v>
      </c>
      <c r="G98" s="16">
        <f t="shared" si="20"/>
        <v>846686.7321638614</v>
      </c>
      <c r="H98" s="19">
        <f t="shared" si="21"/>
        <v>0.046958802414084067</v>
      </c>
      <c r="I98" s="20">
        <f t="shared" si="15"/>
        <v>15540.02989480559</v>
      </c>
      <c r="J98" s="21">
        <f t="shared" si="22"/>
        <v>39876.56794202926</v>
      </c>
      <c r="K98" s="4"/>
      <c r="L98" s="4"/>
    </row>
    <row r="99" spans="1:12" ht="12">
      <c r="A99" s="4">
        <f t="shared" si="23"/>
        <v>69</v>
      </c>
      <c r="B99" s="21">
        <f t="shared" si="24"/>
        <v>846686.7321638614</v>
      </c>
      <c r="C99" s="17">
        <f t="shared" si="17"/>
        <v>-2502.930455655721</v>
      </c>
      <c r="D99" s="17">
        <f t="shared" si="18"/>
        <v>-2613.1728776774858</v>
      </c>
      <c r="E99" s="23">
        <f t="shared" si="16"/>
        <v>-702.1732960943245</v>
      </c>
      <c r="F99" s="17">
        <f t="shared" si="19"/>
        <v>-5818.276629427532</v>
      </c>
      <c r="G99" s="16">
        <f t="shared" si="20"/>
        <v>844183.8017082057</v>
      </c>
      <c r="H99" s="19">
        <f t="shared" si="21"/>
        <v>0.046988044779662605</v>
      </c>
      <c r="I99" s="20">
        <f t="shared" si="15"/>
        <v>15494.36719859866</v>
      </c>
      <c r="J99" s="21">
        <f t="shared" si="22"/>
        <v>39784.15408526172</v>
      </c>
      <c r="K99" s="4"/>
      <c r="L99" s="4"/>
    </row>
    <row r="100" spans="1:12" ht="12">
      <c r="A100" s="4">
        <f t="shared" si="23"/>
        <v>70</v>
      </c>
      <c r="B100" s="21">
        <f t="shared" si="24"/>
        <v>844183.8017082057</v>
      </c>
      <c r="C100" s="17">
        <f t="shared" si="17"/>
        <v>-2510.6553788569113</v>
      </c>
      <c r="D100" s="17">
        <f t="shared" si="18"/>
        <v>-2605.4479544762958</v>
      </c>
      <c r="E100" s="23">
        <f t="shared" si="16"/>
        <v>-702.1732960943245</v>
      </c>
      <c r="F100" s="17">
        <f t="shared" si="19"/>
        <v>-5818.276629427532</v>
      </c>
      <c r="G100" s="16">
        <f t="shared" si="20"/>
        <v>841673.1463293488</v>
      </c>
      <c r="H100" s="19">
        <f t="shared" si="21"/>
        <v>0.04701755106711571</v>
      </c>
      <c r="I100" s="20">
        <f t="shared" si="15"/>
        <v>15448.563571260162</v>
      </c>
      <c r="J100" s="21">
        <f t="shared" si="22"/>
        <v>39691.45500684744</v>
      </c>
      <c r="K100" s="4"/>
      <c r="L100" s="4"/>
    </row>
    <row r="101" spans="1:12" ht="12">
      <c r="A101" s="4">
        <f t="shared" si="23"/>
        <v>71</v>
      </c>
      <c r="B101" s="21">
        <f t="shared" si="24"/>
        <v>841673.1463293488</v>
      </c>
      <c r="C101" s="17">
        <f t="shared" si="17"/>
        <v>-2518.404143886519</v>
      </c>
      <c r="D101" s="17">
        <f t="shared" si="18"/>
        <v>-2597.699189446688</v>
      </c>
      <c r="E101" s="23">
        <f t="shared" si="16"/>
        <v>-702.1732960943245</v>
      </c>
      <c r="F101" s="17">
        <f t="shared" si="19"/>
        <v>-5818.276629427532</v>
      </c>
      <c r="G101" s="16">
        <f t="shared" si="20"/>
        <v>839154.7421854623</v>
      </c>
      <c r="H101" s="19">
        <f t="shared" si="21"/>
        <v>0.0470473247236014</v>
      </c>
      <c r="I101" s="20">
        <f t="shared" si="15"/>
        <v>15402.618577827081</v>
      </c>
      <c r="J101" s="21">
        <f t="shared" si="22"/>
        <v>39598.46982649215</v>
      </c>
      <c r="K101" s="4"/>
      <c r="L101" s="4"/>
    </row>
    <row r="102" spans="1:12" ht="12">
      <c r="A102" s="4">
        <f t="shared" si="23"/>
        <v>72</v>
      </c>
      <c r="B102" s="21">
        <f t="shared" si="24"/>
        <v>839154.7421854623</v>
      </c>
      <c r="C102" s="17">
        <f t="shared" si="17"/>
        <v>-2526.176824328807</v>
      </c>
      <c r="D102" s="17">
        <f t="shared" si="18"/>
        <v>-2589.9265090044</v>
      </c>
      <c r="E102" s="23">
        <f t="shared" si="16"/>
        <v>-702.1732960943245</v>
      </c>
      <c r="F102" s="17">
        <f t="shared" si="19"/>
        <v>-5818.276629427532</v>
      </c>
      <c r="G102" s="16">
        <f t="shared" si="20"/>
        <v>836628.5653611334</v>
      </c>
      <c r="H102" s="19">
        <f t="shared" si="21"/>
        <v>0.04707736925647214</v>
      </c>
      <c r="I102" s="20">
        <f t="shared" si="15"/>
        <v>15356.531781993957</v>
      </c>
      <c r="J102" s="21">
        <f t="shared" si="22"/>
        <v>39505.19766118469</v>
      </c>
      <c r="K102" s="4"/>
      <c r="L102" s="4"/>
    </row>
    <row r="103" spans="1:12" ht="12">
      <c r="A103" s="4">
        <f t="shared" si="23"/>
        <v>73</v>
      </c>
      <c r="B103" s="21">
        <f t="shared" si="24"/>
        <v>836628.5653611334</v>
      </c>
      <c r="C103" s="17">
        <f t="shared" si="17"/>
        <v>-2533.973493995146</v>
      </c>
      <c r="D103" s="17">
        <f t="shared" si="18"/>
        <v>-2582.129839338061</v>
      </c>
      <c r="E103" s="23">
        <f t="shared" si="16"/>
        <v>-702.1732960943245</v>
      </c>
      <c r="F103" s="17">
        <f t="shared" si="19"/>
        <v>-5818.276629427532</v>
      </c>
      <c r="G103" s="16">
        <f t="shared" si="20"/>
        <v>834094.5918671383</v>
      </c>
      <c r="H103" s="19">
        <f t="shared" si="21"/>
        <v>0.04710768823459484</v>
      </c>
      <c r="I103" s="20">
        <f aca="true" t="shared" si="25" ref="I103:I114">H$21*B103</f>
        <v>12248.242196886991</v>
      </c>
      <c r="J103" s="21">
        <f t="shared" si="22"/>
        <v>39411.637625188625</v>
      </c>
      <c r="K103" s="4"/>
      <c r="L103" s="4"/>
    </row>
    <row r="104" spans="1:12" ht="12">
      <c r="A104" s="4">
        <f t="shared" si="23"/>
        <v>74</v>
      </c>
      <c r="B104" s="21">
        <f t="shared" si="24"/>
        <v>834094.5918671383</v>
      </c>
      <c r="C104" s="17">
        <f t="shared" si="17"/>
        <v>-2541.794226924713</v>
      </c>
      <c r="D104" s="17">
        <f t="shared" si="18"/>
        <v>-2574.309106408494</v>
      </c>
      <c r="E104" s="23">
        <f t="shared" si="16"/>
        <v>-702.1732960943245</v>
      </c>
      <c r="F104" s="17">
        <f t="shared" si="19"/>
        <v>-5818.276629427532</v>
      </c>
      <c r="G104" s="16">
        <f t="shared" si="20"/>
        <v>831552.7976402136</v>
      </c>
      <c r="H104" s="19">
        <f t="shared" si="21"/>
        <v>0.04713828528970572</v>
      </c>
      <c r="I104" s="20">
        <f t="shared" si="25"/>
        <v>12211.144824934901</v>
      </c>
      <c r="J104" s="21">
        <f t="shared" si="22"/>
        <v>39317.78883003382</v>
      </c>
      <c r="K104" s="4"/>
      <c r="L104" s="4"/>
    </row>
    <row r="105" spans="1:12" ht="12">
      <c r="A105" s="4">
        <f t="shared" si="23"/>
        <v>75</v>
      </c>
      <c r="B105" s="21">
        <f t="shared" si="24"/>
        <v>831552.7976402136</v>
      </c>
      <c r="C105" s="17">
        <f t="shared" si="17"/>
        <v>-2549.6390973851976</v>
      </c>
      <c r="D105" s="17">
        <f t="shared" si="18"/>
        <v>-2566.4642359480085</v>
      </c>
      <c r="E105" s="23">
        <f t="shared" si="16"/>
        <v>-702.1732960943245</v>
      </c>
      <c r="F105" s="17">
        <f t="shared" si="19"/>
        <v>-5818.276629427531</v>
      </c>
      <c r="G105" s="16">
        <f t="shared" si="20"/>
        <v>829003.1585428284</v>
      </c>
      <c r="H105" s="19">
        <f t="shared" si="21"/>
        <v>0.04716916411780124</v>
      </c>
      <c r="I105" s="20">
        <f t="shared" si="25"/>
        <v>12173.932957452726</v>
      </c>
      <c r="J105" s="21">
        <f t="shared" si="22"/>
        <v>39223.650384508</v>
      </c>
      <c r="K105" s="4"/>
      <c r="L105" s="4"/>
    </row>
    <row r="106" spans="1:12" ht="12">
      <c r="A106" s="4">
        <f t="shared" si="23"/>
        <v>76</v>
      </c>
      <c r="B106" s="21">
        <f t="shared" si="24"/>
        <v>829003.1585428284</v>
      </c>
      <c r="C106" s="17">
        <f t="shared" si="17"/>
        <v>-2557.5081798735055</v>
      </c>
      <c r="D106" s="17">
        <f t="shared" si="18"/>
        <v>-2558.5951534597007</v>
      </c>
      <c r="E106" s="23">
        <f t="shared" si="16"/>
        <v>-702.1732960943245</v>
      </c>
      <c r="F106" s="17">
        <f t="shared" si="19"/>
        <v>-5818.276629427531</v>
      </c>
      <c r="G106" s="16">
        <f t="shared" si="20"/>
        <v>826445.6503629549</v>
      </c>
      <c r="H106" s="19">
        <f t="shared" si="21"/>
        <v>0.04720032848056609</v>
      </c>
      <c r="I106" s="20">
        <f t="shared" si="25"/>
        <v>12136.606241067006</v>
      </c>
      <c r="J106" s="21">
        <f t="shared" si="22"/>
        <v>39129.22139464831</v>
      </c>
      <c r="K106" s="4"/>
      <c r="L106" s="4"/>
    </row>
    <row r="107" spans="1:12" ht="12">
      <c r="A107" s="4">
        <f t="shared" si="23"/>
        <v>77</v>
      </c>
      <c r="B107" s="21">
        <f t="shared" si="24"/>
        <v>826445.6503629549</v>
      </c>
      <c r="C107" s="17">
        <f t="shared" si="17"/>
        <v>-2565.4015491164646</v>
      </c>
      <c r="D107" s="17">
        <f t="shared" si="18"/>
        <v>-2550.701784216742</v>
      </c>
      <c r="E107" s="23">
        <f t="shared" si="16"/>
        <v>-702.1732960943245</v>
      </c>
      <c r="F107" s="17">
        <f t="shared" si="19"/>
        <v>-5818.276629427532</v>
      </c>
      <c r="G107" s="16">
        <f t="shared" si="20"/>
        <v>823880.2488138385</v>
      </c>
      <c r="H107" s="19">
        <f t="shared" si="21"/>
        <v>0.047231782206839365</v>
      </c>
      <c r="I107" s="20">
        <f t="shared" si="25"/>
        <v>12099.164321313658</v>
      </c>
      <c r="J107" s="21">
        <f t="shared" si="22"/>
        <v>39034.500963732804</v>
      </c>
      <c r="K107" s="4"/>
      <c r="L107" s="4"/>
    </row>
    <row r="108" spans="1:12" ht="12">
      <c r="A108" s="4">
        <f t="shared" si="23"/>
        <v>78</v>
      </c>
      <c r="B108" s="21">
        <f t="shared" si="24"/>
        <v>823880.2488138385</v>
      </c>
      <c r="C108" s="17">
        <f t="shared" si="17"/>
        <v>-2573.319280071537</v>
      </c>
      <c r="D108" s="17">
        <f t="shared" si="18"/>
        <v>-2542.7840532616688</v>
      </c>
      <c r="E108" s="23">
        <f t="shared" si="16"/>
        <v>-702.1732960943245</v>
      </c>
      <c r="F108" s="17">
        <f t="shared" si="19"/>
        <v>-5818.27662942753</v>
      </c>
      <c r="G108" s="16">
        <f t="shared" si="20"/>
        <v>821306.9295337669</v>
      </c>
      <c r="H108" s="19">
        <f t="shared" si="21"/>
        <v>0.04726352919412026</v>
      </c>
      <c r="I108" s="20">
        <f t="shared" si="25"/>
        <v>12061.606842634592</v>
      </c>
      <c r="J108" s="21">
        <f t="shared" si="22"/>
        <v>38939.48819227192</v>
      </c>
      <c r="K108" s="4"/>
      <c r="L108" s="4"/>
    </row>
    <row r="109" spans="1:12" ht="12">
      <c r="A109" s="4">
        <f t="shared" si="23"/>
        <v>79</v>
      </c>
      <c r="B109" s="21">
        <f t="shared" si="24"/>
        <v>821306.9295337669</v>
      </c>
      <c r="C109" s="17">
        <f t="shared" si="17"/>
        <v>-2581.2614479275303</v>
      </c>
      <c r="D109" s="17">
        <f t="shared" si="18"/>
        <v>-2534.8418854056763</v>
      </c>
      <c r="E109" s="23">
        <f t="shared" si="16"/>
        <v>-702.1732960943245</v>
      </c>
      <c r="F109" s="17">
        <f t="shared" si="19"/>
        <v>-5818.276629427532</v>
      </c>
      <c r="G109" s="16">
        <f t="shared" si="20"/>
        <v>818725.6680858394</v>
      </c>
      <c r="H109" s="19">
        <f t="shared" si="21"/>
        <v>0.0472955734101145</v>
      </c>
      <c r="I109" s="20">
        <f t="shared" si="25"/>
        <v>12023.933448374346</v>
      </c>
      <c r="J109" s="21">
        <f t="shared" si="22"/>
        <v>38844.18217800001</v>
      </c>
      <c r="K109" s="4"/>
      <c r="L109" s="4"/>
    </row>
    <row r="110" spans="1:12" ht="12">
      <c r="A110" s="4">
        <f t="shared" si="23"/>
        <v>80</v>
      </c>
      <c r="B110" s="21">
        <f t="shared" si="24"/>
        <v>818725.6680858394</v>
      </c>
      <c r="C110" s="17">
        <f t="shared" si="17"/>
        <v>-2589.2281281053097</v>
      </c>
      <c r="D110" s="17">
        <f t="shared" si="18"/>
        <v>-2526.8752052278974</v>
      </c>
      <c r="E110" s="23">
        <f t="shared" si="16"/>
        <v>-702.1732960943245</v>
      </c>
      <c r="F110" s="17">
        <f t="shared" si="19"/>
        <v>-5818.276629427532</v>
      </c>
      <c r="G110" s="16">
        <f t="shared" si="20"/>
        <v>816136.4399577341</v>
      </c>
      <c r="H110" s="19">
        <f t="shared" si="21"/>
        <v>0.04732791889432257</v>
      </c>
      <c r="I110" s="20">
        <f t="shared" si="25"/>
        <v>11986.143780776685</v>
      </c>
      <c r="J110" s="21">
        <f t="shared" si="22"/>
        <v>38748.58201586667</v>
      </c>
      <c r="K110" s="4"/>
      <c r="L110" s="4"/>
    </row>
    <row r="111" spans="1:12" ht="12">
      <c r="A111" s="4">
        <f t="shared" si="23"/>
        <v>81</v>
      </c>
      <c r="B111" s="21">
        <f t="shared" si="24"/>
        <v>816136.4399577341</v>
      </c>
      <c r="C111" s="17">
        <f t="shared" si="17"/>
        <v>-2597.2193962585175</v>
      </c>
      <c r="D111" s="17">
        <f t="shared" si="18"/>
        <v>-2518.8839370746896</v>
      </c>
      <c r="E111" s="23">
        <f t="shared" si="16"/>
        <v>-702.1732960943245</v>
      </c>
      <c r="F111" s="17">
        <f t="shared" si="19"/>
        <v>-5818.276629427532</v>
      </c>
      <c r="G111" s="16">
        <f t="shared" si="20"/>
        <v>813539.2205614756</v>
      </c>
      <c r="H111" s="19">
        <f t="shared" si="21"/>
        <v>0.04736056975967144</v>
      </c>
      <c r="I111" s="20">
        <f t="shared" si="25"/>
        <v>11948.237480981225</v>
      </c>
      <c r="J111" s="21">
        <f t="shared" si="22"/>
        <v>38652.68679802817</v>
      </c>
      <c r="K111" s="4"/>
      <c r="L111" s="4"/>
    </row>
    <row r="112" spans="1:12" ht="12">
      <c r="A112" s="4">
        <f t="shared" si="23"/>
        <v>82</v>
      </c>
      <c r="B112" s="21">
        <f t="shared" si="24"/>
        <v>813539.2205614756</v>
      </c>
      <c r="C112" s="17">
        <f t="shared" si="17"/>
        <v>-2605.235328274288</v>
      </c>
      <c r="D112" s="17">
        <f t="shared" si="18"/>
        <v>-2510.868005058918</v>
      </c>
      <c r="E112" s="23">
        <f t="shared" si="16"/>
        <v>-702.1732960943245</v>
      </c>
      <c r="F112" s="17">
        <f t="shared" si="19"/>
        <v>-5818.27662942753</v>
      </c>
      <c r="G112" s="16">
        <f t="shared" si="20"/>
        <v>810933.9852332013</v>
      </c>
      <c r="H112" s="19">
        <f t="shared" si="21"/>
        <v>0.047393530194191</v>
      </c>
      <c r="I112" s="20">
        <f t="shared" si="25"/>
        <v>11910.21418902</v>
      </c>
      <c r="J112" s="21">
        <f t="shared" si="22"/>
        <v>38556.4956138389</v>
      </c>
      <c r="K112" s="4"/>
      <c r="L112" s="4"/>
    </row>
    <row r="113" spans="1:12" ht="12">
      <c r="A113" s="4">
        <f t="shared" si="23"/>
        <v>83</v>
      </c>
      <c r="B113" s="21">
        <f t="shared" si="24"/>
        <v>810933.9852332013</v>
      </c>
      <c r="C113" s="17">
        <f t="shared" si="17"/>
        <v>-2613.276000273971</v>
      </c>
      <c r="D113" s="17">
        <f t="shared" si="18"/>
        <v>-2502.827333059235</v>
      </c>
      <c r="E113" s="23">
        <f t="shared" si="16"/>
        <v>-702.1732960943245</v>
      </c>
      <c r="F113" s="17">
        <f t="shared" si="19"/>
        <v>-5818.276629427531</v>
      </c>
      <c r="G113" s="16">
        <f t="shared" si="20"/>
        <v>808320.7092329273</v>
      </c>
      <c r="H113" s="19">
        <f t="shared" si="21"/>
        <v>0.04742680446273653</v>
      </c>
      <c r="I113" s="20">
        <f t="shared" si="25"/>
        <v>11872.073543814064</v>
      </c>
      <c r="J113" s="21">
        <f t="shared" si="22"/>
        <v>38460.00754984271</v>
      </c>
      <c r="K113" s="4"/>
      <c r="L113" s="4"/>
    </row>
    <row r="114" spans="1:12" ht="12">
      <c r="A114" s="4">
        <f t="shared" si="23"/>
        <v>84</v>
      </c>
      <c r="B114" s="21">
        <f t="shared" si="24"/>
        <v>808320.7092329273</v>
      </c>
      <c r="C114" s="17">
        <f t="shared" si="17"/>
        <v>-2621.3414886138544</v>
      </c>
      <c r="D114" s="17">
        <f t="shared" si="18"/>
        <v>-2494.7618447193513</v>
      </c>
      <c r="E114" s="23">
        <f t="shared" si="16"/>
        <v>-702.1732960943245</v>
      </c>
      <c r="F114" s="17">
        <f t="shared" si="19"/>
        <v>-5818.27662942753</v>
      </c>
      <c r="G114" s="16">
        <f t="shared" si="20"/>
        <v>805699.3677443134</v>
      </c>
      <c r="H114" s="19">
        <f t="shared" si="21"/>
        <v>0.04746039690875876</v>
      </c>
      <c r="I114" s="20">
        <f t="shared" si="25"/>
        <v>11833.815183170052</v>
      </c>
      <c r="J114" s="21">
        <f t="shared" si="22"/>
        <v>38363.22168976411</v>
      </c>
      <c r="K114" s="4"/>
      <c r="L114" s="4"/>
    </row>
    <row r="115" spans="1:12" ht="12">
      <c r="A115" s="4">
        <f t="shared" si="23"/>
        <v>85</v>
      </c>
      <c r="B115" s="21">
        <f t="shared" si="24"/>
        <v>805699.3677443134</v>
      </c>
      <c r="C115" s="17">
        <f t="shared" si="17"/>
        <v>-2629.431869885887</v>
      </c>
      <c r="D115" s="17">
        <f t="shared" si="18"/>
        <v>-2486.67146344732</v>
      </c>
      <c r="E115" s="23">
        <f t="shared" si="16"/>
        <v>-702.1732960943245</v>
      </c>
      <c r="F115" s="17">
        <f t="shared" si="19"/>
        <v>-5818.276629427532</v>
      </c>
      <c r="G115" s="16">
        <f t="shared" si="20"/>
        <v>803069.9358744276</v>
      </c>
      <c r="H115" s="19">
        <f t="shared" si="21"/>
        <v>0.0474943119561233</v>
      </c>
      <c r="I115" s="20">
        <f aca="true" t="shared" si="26" ref="I115:I126">H$22*B115</f>
        <v>8846.57905783256</v>
      </c>
      <c r="J115" s="21">
        <f t="shared" si="22"/>
        <v>38266.13711449973</v>
      </c>
      <c r="K115" s="4"/>
      <c r="L115" s="4"/>
    </row>
    <row r="116" spans="1:12" ht="12">
      <c r="A116" s="4">
        <f t="shared" si="23"/>
        <v>86</v>
      </c>
      <c r="B116" s="21">
        <f t="shared" si="24"/>
        <v>803069.9358744276</v>
      </c>
      <c r="C116" s="17">
        <f t="shared" si="17"/>
        <v>-2637.5472209184063</v>
      </c>
      <c r="D116" s="17">
        <f t="shared" si="18"/>
        <v>-2478.5561124148003</v>
      </c>
      <c r="E116" s="23">
        <f t="shared" si="16"/>
        <v>-702.1732960943245</v>
      </c>
      <c r="F116" s="17">
        <f t="shared" si="19"/>
        <v>-5818.276629427532</v>
      </c>
      <c r="G116" s="16">
        <f t="shared" si="20"/>
        <v>800432.3886535092</v>
      </c>
      <c r="H116" s="19">
        <f t="shared" si="21"/>
        <v>0.047528554110980656</v>
      </c>
      <c r="I116" s="20">
        <f t="shared" si="26"/>
        <v>8817.707895901212</v>
      </c>
      <c r="J116" s="21">
        <f t="shared" si="22"/>
        <v>38168.752902109496</v>
      </c>
      <c r="K116" s="4"/>
      <c r="L116" s="4"/>
    </row>
    <row r="117" spans="1:12" ht="12">
      <c r="A117" s="4">
        <f t="shared" si="23"/>
        <v>87</v>
      </c>
      <c r="B117" s="21">
        <f t="shared" si="24"/>
        <v>800432.3886535092</v>
      </c>
      <c r="C117" s="17">
        <f t="shared" si="17"/>
        <v>-2645.6876187768717</v>
      </c>
      <c r="D117" s="17">
        <f t="shared" si="18"/>
        <v>-2470.415714556335</v>
      </c>
      <c r="E117" s="23">
        <f t="shared" si="16"/>
        <v>-702.1732960943245</v>
      </c>
      <c r="F117" s="17">
        <f t="shared" si="19"/>
        <v>-5818.276629427532</v>
      </c>
      <c r="G117" s="16">
        <f t="shared" si="20"/>
        <v>797786.7010347323</v>
      </c>
      <c r="H117" s="19">
        <f t="shared" si="21"/>
        <v>0.047563127963688764</v>
      </c>
      <c r="I117" s="20">
        <f t="shared" si="26"/>
        <v>8788.747627415529</v>
      </c>
      <c r="J117" s="21">
        <f t="shared" si="22"/>
        <v>38071.068127807914</v>
      </c>
      <c r="K117" s="4"/>
      <c r="L117" s="4"/>
    </row>
    <row r="118" spans="1:12" ht="12">
      <c r="A118" s="4">
        <f t="shared" si="23"/>
        <v>88</v>
      </c>
      <c r="B118" s="21">
        <f t="shared" si="24"/>
        <v>797786.7010347323</v>
      </c>
      <c r="C118" s="17">
        <f t="shared" si="17"/>
        <v>-2653.8531407645914</v>
      </c>
      <c r="D118" s="17">
        <f t="shared" si="18"/>
        <v>-2462.2501925686147</v>
      </c>
      <c r="E118" s="23">
        <f t="shared" si="16"/>
        <v>-702.1732960943245</v>
      </c>
      <c r="F118" s="17">
        <f t="shared" si="19"/>
        <v>-5818.276629427531</v>
      </c>
      <c r="G118" s="16">
        <f t="shared" si="20"/>
        <v>795132.8478939676</v>
      </c>
      <c r="H118" s="19">
        <f t="shared" si="21"/>
        <v>0.04759803819078965</v>
      </c>
      <c r="I118" s="20">
        <f t="shared" si="26"/>
        <v>8759.697977361358</v>
      </c>
      <c r="J118" s="21">
        <f t="shared" si="22"/>
        <v>37973.081863955274</v>
      </c>
      <c r="K118" s="4"/>
      <c r="L118" s="4"/>
    </row>
    <row r="119" spans="1:12" ht="12">
      <c r="A119" s="4">
        <f t="shared" si="23"/>
        <v>89</v>
      </c>
      <c r="B119" s="21">
        <f t="shared" si="24"/>
        <v>795132.8478939676</v>
      </c>
      <c r="C119" s="17">
        <f t="shared" si="17"/>
        <v>-2662.043864423461</v>
      </c>
      <c r="D119" s="17">
        <f t="shared" si="18"/>
        <v>-2454.0594689097456</v>
      </c>
      <c r="E119" s="23">
        <f t="shared" si="16"/>
        <v>-702.1732960943245</v>
      </c>
      <c r="F119" s="17">
        <f t="shared" si="19"/>
        <v>-5818.276629427532</v>
      </c>
      <c r="G119" s="16">
        <f t="shared" si="20"/>
        <v>792470.8040295442</v>
      </c>
      <c r="H119" s="19">
        <f t="shared" si="21"/>
        <v>0.04763328955704206</v>
      </c>
      <c r="I119" s="20">
        <f t="shared" si="26"/>
        <v>8730.558669875762</v>
      </c>
      <c r="J119" s="21">
        <f t="shared" si="22"/>
        <v>37874.793180048844</v>
      </c>
      <c r="K119" s="4"/>
      <c r="L119" s="4"/>
    </row>
    <row r="120" spans="1:12" ht="12">
      <c r="A120" s="4">
        <f t="shared" si="23"/>
        <v>90</v>
      </c>
      <c r="B120" s="21">
        <f t="shared" si="24"/>
        <v>792470.8040295442</v>
      </c>
      <c r="C120" s="17">
        <f t="shared" si="17"/>
        <v>-2670.2598675346953</v>
      </c>
      <c r="D120" s="17">
        <f t="shared" si="18"/>
        <v>-2445.843465798511</v>
      </c>
      <c r="E120" s="23">
        <f t="shared" si="16"/>
        <v>-702.1732960943245</v>
      </c>
      <c r="F120" s="17">
        <f t="shared" si="19"/>
        <v>-5818.276629427531</v>
      </c>
      <c r="G120" s="16">
        <f t="shared" si="20"/>
        <v>789800.5441620095</v>
      </c>
      <c r="H120" s="19">
        <f t="shared" si="21"/>
        <v>0.04766888691751184</v>
      </c>
      <c r="I120" s="20">
        <f t="shared" si="26"/>
        <v>8701.329428244393</v>
      </c>
      <c r="J120" s="21">
        <f t="shared" si="22"/>
        <v>37776.20114271403</v>
      </c>
      <c r="K120" s="4"/>
      <c r="L120" s="4"/>
    </row>
    <row r="121" spans="1:12" ht="12">
      <c r="A121" s="4">
        <f t="shared" si="23"/>
        <v>91</v>
      </c>
      <c r="B121" s="21">
        <f t="shared" si="24"/>
        <v>789800.5441620095</v>
      </c>
      <c r="C121" s="17">
        <f t="shared" si="17"/>
        <v>-2678.5012281195704</v>
      </c>
      <c r="D121" s="17">
        <f t="shared" si="18"/>
        <v>-2437.602105213636</v>
      </c>
      <c r="E121" s="23">
        <f t="shared" si="16"/>
        <v>-702.1732960943245</v>
      </c>
      <c r="F121" s="17">
        <f t="shared" si="19"/>
        <v>-5818.276629427532</v>
      </c>
      <c r="G121" s="16">
        <f t="shared" si="20"/>
        <v>787122.0429338899</v>
      </c>
      <c r="H121" s="19">
        <f t="shared" si="21"/>
        <v>0.04770483521972212</v>
      </c>
      <c r="I121" s="20">
        <f t="shared" si="26"/>
        <v>8672.009974898861</v>
      </c>
      <c r="J121" s="21">
        <f t="shared" si="22"/>
        <v>37677.30481569553</v>
      </c>
      <c r="K121" s="4"/>
      <c r="L121" s="4"/>
    </row>
    <row r="122" spans="1:12" ht="12">
      <c r="A122" s="4">
        <f t="shared" si="23"/>
        <v>92</v>
      </c>
      <c r="B122" s="21">
        <f t="shared" si="24"/>
        <v>787122.0429338899</v>
      </c>
      <c r="C122" s="17">
        <f t="shared" si="17"/>
        <v>-2686.7680244401645</v>
      </c>
      <c r="D122" s="17">
        <f t="shared" si="18"/>
        <v>-2429.335308893042</v>
      </c>
      <c r="E122" s="23">
        <f t="shared" si="16"/>
        <v>-702.1732960943245</v>
      </c>
      <c r="F122" s="17">
        <f t="shared" si="19"/>
        <v>-5818.276629427532</v>
      </c>
      <c r="G122" s="16">
        <f t="shared" si="20"/>
        <v>784435.2749094497</v>
      </c>
      <c r="H122" s="19">
        <f t="shared" si="21"/>
        <v>0.04774113950586513</v>
      </c>
      <c r="I122" s="20">
        <f t="shared" si="26"/>
        <v>8642.60003141411</v>
      </c>
      <c r="J122" s="21">
        <f t="shared" si="22"/>
        <v>37578.1032598484</v>
      </c>
      <c r="K122" s="4"/>
      <c r="L122" s="4"/>
    </row>
    <row r="123" spans="1:12" ht="12">
      <c r="A123" s="4">
        <f t="shared" si="23"/>
        <v>93</v>
      </c>
      <c r="B123" s="21">
        <f t="shared" si="24"/>
        <v>784435.2749094497</v>
      </c>
      <c r="C123" s="17">
        <f t="shared" si="17"/>
        <v>-2695.060335000099</v>
      </c>
      <c r="D123" s="17">
        <f t="shared" si="18"/>
        <v>-2421.0429983331082</v>
      </c>
      <c r="E123" s="23">
        <f t="shared" si="16"/>
        <v>-702.1732960943245</v>
      </c>
      <c r="F123" s="17">
        <f t="shared" si="19"/>
        <v>-5818.276629427532</v>
      </c>
      <c r="G123" s="16">
        <f t="shared" si="20"/>
        <v>781740.2145744497</v>
      </c>
      <c r="H123" s="19">
        <f t="shared" si="21"/>
        <v>0.04777780491507791</v>
      </c>
      <c r="I123" s="20">
        <f t="shared" si="26"/>
        <v>8613.099318505756</v>
      </c>
      <c r="J123" s="21">
        <f t="shared" si="22"/>
        <v>37478.5955331292</v>
      </c>
      <c r="K123" s="4"/>
      <c r="L123" s="4"/>
    </row>
    <row r="124" spans="1:12" ht="12">
      <c r="A124" s="4">
        <f t="shared" si="23"/>
        <v>94</v>
      </c>
      <c r="B124" s="21">
        <f t="shared" si="24"/>
        <v>781740.2145744497</v>
      </c>
      <c r="C124" s="17">
        <f t="shared" si="17"/>
        <v>-2703.3782385452832</v>
      </c>
      <c r="D124" s="17">
        <f t="shared" si="18"/>
        <v>-2412.7250947879234</v>
      </c>
      <c r="E124" s="23">
        <f t="shared" si="16"/>
        <v>-702.1732960943245</v>
      </c>
      <c r="F124" s="17">
        <f t="shared" si="19"/>
        <v>-5818.276629427532</v>
      </c>
      <c r="G124" s="16">
        <f t="shared" si="20"/>
        <v>779036.8363359044</v>
      </c>
      <c r="H124" s="19">
        <f t="shared" si="21"/>
        <v>0.0478148366857839</v>
      </c>
      <c r="I124" s="20">
        <f t="shared" si="26"/>
        <v>8583.507556027454</v>
      </c>
      <c r="J124" s="21">
        <f t="shared" si="22"/>
        <v>37378.78069058697</v>
      </c>
      <c r="K124" s="4"/>
      <c r="L124" s="4"/>
    </row>
    <row r="125" spans="1:12" ht="12">
      <c r="A125" s="4">
        <f t="shared" si="23"/>
        <v>95</v>
      </c>
      <c r="B125" s="21">
        <f t="shared" si="24"/>
        <v>779036.8363359044</v>
      </c>
      <c r="C125" s="17">
        <f t="shared" si="17"/>
        <v>-2711.7218140646683</v>
      </c>
      <c r="D125" s="17">
        <f t="shared" si="18"/>
        <v>-2404.3815192685393</v>
      </c>
      <c r="E125" s="23">
        <f t="shared" si="16"/>
        <v>-702.1732960943245</v>
      </c>
      <c r="F125" s="17">
        <f t="shared" si="19"/>
        <v>-5818.276629427532</v>
      </c>
      <c r="G125" s="16">
        <f t="shared" si="20"/>
        <v>776325.1145218398</v>
      </c>
      <c r="H125" s="19">
        <f t="shared" si="21"/>
        <v>0.04785224015810285</v>
      </c>
      <c r="I125" s="20">
        <f t="shared" si="26"/>
        <v>8553.824462968229</v>
      </c>
      <c r="J125" s="21">
        <f t="shared" si="22"/>
        <v>37278.657784354364</v>
      </c>
      <c r="K125" s="4"/>
      <c r="L125" s="4"/>
    </row>
    <row r="126" spans="1:12" ht="12">
      <c r="A126" s="4">
        <f t="shared" si="23"/>
        <v>96</v>
      </c>
      <c r="B126" s="21">
        <f t="shared" si="24"/>
        <v>776325.1145218398</v>
      </c>
      <c r="C126" s="17">
        <f t="shared" si="17"/>
        <v>-2720.0911407909884</v>
      </c>
      <c r="D126" s="17">
        <f t="shared" si="18"/>
        <v>-2396.0121925422186</v>
      </c>
      <c r="E126" s="23">
        <f t="shared" si="16"/>
        <v>-702.1732960943245</v>
      </c>
      <c r="F126" s="17">
        <f t="shared" si="19"/>
        <v>-5818.276629427532</v>
      </c>
      <c r="G126" s="16">
        <f t="shared" si="20"/>
        <v>773605.0233810488</v>
      </c>
      <c r="H126" s="19">
        <f t="shared" si="21"/>
        <v>0.04789002077633109</v>
      </c>
      <c r="I126" s="20">
        <f t="shared" si="26"/>
        <v>8524.049757449799</v>
      </c>
      <c r="J126" s="21">
        <f t="shared" si="22"/>
        <v>37178.225863638516</v>
      </c>
      <c r="K126" s="4"/>
      <c r="L126" s="4"/>
    </row>
    <row r="127" spans="1:12" ht="12">
      <c r="A127" s="4">
        <f t="shared" si="23"/>
        <v>97</v>
      </c>
      <c r="B127" s="21">
        <f t="shared" si="24"/>
        <v>773605.0233810488</v>
      </c>
      <c r="C127" s="17">
        <f t="shared" si="17"/>
        <v>-2728.486298201522</v>
      </c>
      <c r="D127" s="17">
        <f t="shared" si="18"/>
        <v>-2387.6170351316846</v>
      </c>
      <c r="E127" s="23">
        <f t="shared" si="16"/>
        <v>-702.1732960943245</v>
      </c>
      <c r="F127" s="17">
        <f t="shared" si="19"/>
        <v>-5818.276629427532</v>
      </c>
      <c r="G127" s="16">
        <f t="shared" si="20"/>
        <v>770876.5370828473</v>
      </c>
      <c r="H127" s="19">
        <f t="shared" si="21"/>
        <v>0.04792818409149488</v>
      </c>
      <c r="I127" s="20">
        <f aca="true" t="shared" si="27" ref="I127:I138">H$23*B127</f>
        <v>5662.788771149275</v>
      </c>
      <c r="J127" s="21">
        <f t="shared" si="22"/>
        <v>37077.48397471211</v>
      </c>
      <c r="K127" s="4"/>
      <c r="L127" s="4"/>
    </row>
    <row r="128" spans="1:12" ht="12">
      <c r="A128" s="4">
        <f t="shared" si="23"/>
        <v>98</v>
      </c>
      <c r="B128" s="21">
        <f t="shared" si="24"/>
        <v>770876.5370828473</v>
      </c>
      <c r="C128" s="17">
        <f t="shared" si="17"/>
        <v>-2736.9073660188396</v>
      </c>
      <c r="D128" s="17">
        <f t="shared" si="18"/>
        <v>-2379.195967314367</v>
      </c>
      <c r="E128" s="23">
        <f t="shared" si="16"/>
        <v>-702.1732960943245</v>
      </c>
      <c r="F128" s="17">
        <f t="shared" si="19"/>
        <v>-5818.276629427532</v>
      </c>
      <c r="G128" s="16">
        <f t="shared" si="20"/>
        <v>768139.6297168285</v>
      </c>
      <c r="H128" s="19">
        <f t="shared" si="21"/>
        <v>0.04796673576397926</v>
      </c>
      <c r="I128" s="20">
        <f t="shared" si="27"/>
        <v>5642.81625144644</v>
      </c>
      <c r="J128" s="21">
        <f t="shared" si="22"/>
        <v>36976.43116090429</v>
      </c>
      <c r="K128" s="4"/>
      <c r="L128" s="4"/>
    </row>
    <row r="129" spans="1:12" ht="12">
      <c r="A129" s="4">
        <f t="shared" si="23"/>
        <v>99</v>
      </c>
      <c r="B129" s="21">
        <f t="shared" si="24"/>
        <v>768139.6297168285</v>
      </c>
      <c r="C129" s="17">
        <f t="shared" si="17"/>
        <v>-2745.354424211564</v>
      </c>
      <c r="D129" s="17">
        <f t="shared" si="18"/>
        <v>-2370.7489091216426</v>
      </c>
      <c r="E129" s="23">
        <f t="shared" si="16"/>
        <v>-702.1732960943245</v>
      </c>
      <c r="F129" s="17">
        <f t="shared" si="19"/>
        <v>-5818.276629427532</v>
      </c>
      <c r="G129" s="16">
        <f t="shared" si="20"/>
        <v>765394.2752926169</v>
      </c>
      <c r="H129" s="19">
        <f t="shared" si="21"/>
        <v>0.04800568156623484</v>
      </c>
      <c r="I129" s="20">
        <f t="shared" si="27"/>
        <v>5622.782089527182</v>
      </c>
      <c r="J129" s="21">
        <f t="shared" si="22"/>
        <v>36875.0664625916</v>
      </c>
      <c r="K129" s="4"/>
      <c r="L129" s="4"/>
    </row>
    <row r="130" spans="1:12" ht="12">
      <c r="A130" s="4">
        <f t="shared" si="23"/>
        <v>100</v>
      </c>
      <c r="B130" s="21">
        <f t="shared" si="24"/>
        <v>765394.2752926169</v>
      </c>
      <c r="C130" s="17">
        <f t="shared" si="17"/>
        <v>-2753.827552995131</v>
      </c>
      <c r="D130" s="17">
        <f t="shared" si="18"/>
        <v>-2362.2757803380764</v>
      </c>
      <c r="E130" s="23">
        <f t="shared" si="16"/>
        <v>-702.1732960943245</v>
      </c>
      <c r="F130" s="17">
        <f t="shared" si="19"/>
        <v>-5818.276629427532</v>
      </c>
      <c r="G130" s="16">
        <f t="shared" si="20"/>
        <v>762640.4477396217</v>
      </c>
      <c r="H130" s="19">
        <f t="shared" si="21"/>
        <v>0.048045027385565466</v>
      </c>
      <c r="I130" s="20">
        <f t="shared" si="27"/>
        <v>5602.686095141953</v>
      </c>
      <c r="J130" s="21">
        <f t="shared" si="22"/>
        <v>36773.388917188815</v>
      </c>
      <c r="K130" s="4"/>
      <c r="L130" s="4"/>
    </row>
    <row r="131" spans="1:12" ht="12">
      <c r="A131" s="4">
        <f t="shared" si="23"/>
        <v>101</v>
      </c>
      <c r="B131" s="21">
        <f t="shared" si="24"/>
        <v>762640.4477396217</v>
      </c>
      <c r="C131" s="17">
        <f t="shared" si="17"/>
        <v>-2762.3268328325466</v>
      </c>
      <c r="D131" s="17">
        <f t="shared" si="18"/>
        <v>-2353.77650050066</v>
      </c>
      <c r="E131" s="23">
        <f t="shared" si="16"/>
        <v>-702.1732960943245</v>
      </c>
      <c r="F131" s="17">
        <f t="shared" si="19"/>
        <v>-5818.276629427532</v>
      </c>
      <c r="G131" s="16">
        <f t="shared" si="20"/>
        <v>759878.1209067892</v>
      </c>
      <c r="H131" s="19">
        <f t="shared" si="21"/>
        <v>0.04808477922699957</v>
      </c>
      <c r="I131" s="20">
        <f t="shared" si="27"/>
        <v>5582.528077454029</v>
      </c>
      <c r="J131" s="21">
        <f t="shared" si="22"/>
        <v>36671.39755913982</v>
      </c>
      <c r="K131" s="4"/>
      <c r="L131" s="4"/>
    </row>
    <row r="132" spans="1:12" ht="12">
      <c r="A132" s="4">
        <f t="shared" si="23"/>
        <v>102</v>
      </c>
      <c r="B132" s="21">
        <f t="shared" si="24"/>
        <v>759878.1209067892</v>
      </c>
      <c r="C132" s="17">
        <f t="shared" si="17"/>
        <v>-2770.8523444351563</v>
      </c>
      <c r="D132" s="17">
        <f t="shared" si="18"/>
        <v>-2345.2509888980503</v>
      </c>
      <c r="E132" s="23">
        <f t="shared" si="16"/>
        <v>-702.1732960943245</v>
      </c>
      <c r="F132" s="17">
        <f t="shared" si="19"/>
        <v>-5818.276629427532</v>
      </c>
      <c r="G132" s="16">
        <f t="shared" si="20"/>
        <v>757107.268562354</v>
      </c>
      <c r="H132" s="19">
        <f t="shared" si="21"/>
        <v>0.04812494321624805</v>
      </c>
      <c r="I132" s="20">
        <f t="shared" si="27"/>
        <v>5562.307845037694</v>
      </c>
      <c r="J132" s="21">
        <f t="shared" si="22"/>
        <v>36569.0914199085</v>
      </c>
      <c r="K132" s="4"/>
      <c r="L132" s="4"/>
    </row>
    <row r="133" spans="1:12" ht="12">
      <c r="A133" s="4">
        <f t="shared" si="23"/>
        <v>103</v>
      </c>
      <c r="B133" s="21">
        <f t="shared" si="24"/>
        <v>757107.268562354</v>
      </c>
      <c r="C133" s="17">
        <f t="shared" si="17"/>
        <v>-2779.404168763408</v>
      </c>
      <c r="D133" s="17">
        <f t="shared" si="18"/>
        <v>-2336.6991645697976</v>
      </c>
      <c r="E133" s="23">
        <f t="shared" si="16"/>
        <v>-702.1732960943245</v>
      </c>
      <c r="F133" s="17">
        <f t="shared" si="19"/>
        <v>-5818.27662942753</v>
      </c>
      <c r="G133" s="16">
        <f t="shared" si="20"/>
        <v>754327.8643935906</v>
      </c>
      <c r="H133" s="19">
        <f t="shared" si="21"/>
        <v>0.048165525602751696</v>
      </c>
      <c r="I133" s="20">
        <f t="shared" si="27"/>
        <v>5542.025205876429</v>
      </c>
      <c r="J133" s="21">
        <f t="shared" si="22"/>
        <v>36466.469527969464</v>
      </c>
      <c r="K133" s="4"/>
      <c r="L133" s="4"/>
    </row>
    <row r="134" spans="1:12" ht="12">
      <c r="A134" s="4">
        <f t="shared" si="23"/>
        <v>104</v>
      </c>
      <c r="B134" s="21">
        <f t="shared" si="24"/>
        <v>754327.8643935906</v>
      </c>
      <c r="C134" s="17">
        <f t="shared" si="17"/>
        <v>-2787.9823870276236</v>
      </c>
      <c r="D134" s="17">
        <f t="shared" si="18"/>
        <v>-2328.120946305584</v>
      </c>
      <c r="E134" s="23">
        <f t="shared" si="16"/>
        <v>-702.1732960943245</v>
      </c>
      <c r="F134" s="17">
        <f t="shared" si="19"/>
        <v>-5818.276629427532</v>
      </c>
      <c r="G134" s="16">
        <f t="shared" si="20"/>
        <v>751539.882006563</v>
      </c>
      <c r="H134" s="19">
        <f t="shared" si="21"/>
        <v>0.048206532762821636</v>
      </c>
      <c r="I134" s="20">
        <f t="shared" si="27"/>
        <v>5521.67996736108</v>
      </c>
      <c r="J134" s="21">
        <f t="shared" si="22"/>
        <v>36363.5309087989</v>
      </c>
      <c r="K134" s="4"/>
      <c r="L134" s="4"/>
    </row>
    <row r="135" spans="1:12" ht="12">
      <c r="A135" s="4">
        <f t="shared" si="23"/>
        <v>105</v>
      </c>
      <c r="B135" s="21">
        <f t="shared" si="24"/>
        <v>751539.882006563</v>
      </c>
      <c r="C135" s="17">
        <f t="shared" si="17"/>
        <v>-2796.587080688765</v>
      </c>
      <c r="D135" s="17">
        <f t="shared" si="18"/>
        <v>-2319.5162526444415</v>
      </c>
      <c r="E135" s="23">
        <f t="shared" si="16"/>
        <v>-702.1732960943245</v>
      </c>
      <c r="F135" s="17">
        <f t="shared" si="19"/>
        <v>-5818.276629427532</v>
      </c>
      <c r="G135" s="16">
        <f t="shared" si="20"/>
        <v>748743.2949258742</v>
      </c>
      <c r="H135" s="19">
        <f t="shared" si="21"/>
        <v>0.04824797120287562</v>
      </c>
      <c r="I135" s="20">
        <f t="shared" si="27"/>
        <v>5501.271936288039</v>
      </c>
      <c r="J135" s="21">
        <f t="shared" si="22"/>
        <v>36260.27458486519</v>
      </c>
      <c r="K135" s="4"/>
      <c r="L135" s="4"/>
    </row>
    <row r="136" spans="1:12" ht="12">
      <c r="A136" s="4">
        <f t="shared" si="23"/>
        <v>106</v>
      </c>
      <c r="B136" s="21">
        <f t="shared" si="24"/>
        <v>748743.2949258742</v>
      </c>
      <c r="C136" s="17">
        <f t="shared" si="17"/>
        <v>-2805.2183314592153</v>
      </c>
      <c r="D136" s="17">
        <f t="shared" si="18"/>
        <v>-2310.8850018739918</v>
      </c>
      <c r="E136" s="23">
        <f t="shared" si="16"/>
        <v>-702.1732960943245</v>
      </c>
      <c r="F136" s="17">
        <f t="shared" si="19"/>
        <v>-5818.276629427532</v>
      </c>
      <c r="G136" s="16">
        <f t="shared" si="20"/>
        <v>745938.076594415</v>
      </c>
      <c r="H136" s="19">
        <f t="shared" si="21"/>
        <v>0.048289847562774255</v>
      </c>
      <c r="I136" s="20">
        <f t="shared" si="27"/>
        <v>5480.800918857397</v>
      </c>
      <c r="J136" s="21">
        <f t="shared" si="22"/>
        <v>36156.699575619794</v>
      </c>
      <c r="K136" s="4"/>
      <c r="L136" s="4"/>
    </row>
    <row r="137" spans="1:12" ht="12">
      <c r="A137" s="4">
        <f t="shared" si="23"/>
        <v>107</v>
      </c>
      <c r="B137" s="21">
        <f t="shared" si="24"/>
        <v>745938.076594415</v>
      </c>
      <c r="C137" s="17">
        <f t="shared" si="17"/>
        <v>-2813.876221303548</v>
      </c>
      <c r="D137" s="17">
        <f t="shared" si="18"/>
        <v>-2302.2271120296587</v>
      </c>
      <c r="E137" s="23">
        <f t="shared" si="16"/>
        <v>-702.1732960943245</v>
      </c>
      <c r="F137" s="17">
        <f t="shared" si="19"/>
        <v>-5818.276629427532</v>
      </c>
      <c r="G137" s="16">
        <f t="shared" si="20"/>
        <v>743124.2003731114</v>
      </c>
      <c r="H137" s="19">
        <f t="shared" si="21"/>
        <v>0.04833216861926007</v>
      </c>
      <c r="I137" s="20">
        <f t="shared" si="27"/>
        <v>5460.266720671116</v>
      </c>
      <c r="J137" s="21">
        <f t="shared" si="22"/>
        <v>36052.8048974878</v>
      </c>
      <c r="K137" s="4"/>
      <c r="L137" s="4"/>
    </row>
    <row r="138" spans="1:12" ht="12">
      <c r="A138" s="4">
        <f t="shared" si="23"/>
        <v>108</v>
      </c>
      <c r="B138" s="21">
        <f t="shared" si="24"/>
        <v>743124.2003731114</v>
      </c>
      <c r="C138" s="17">
        <f t="shared" si="17"/>
        <v>-2822.5608324393093</v>
      </c>
      <c r="D138" s="17">
        <f t="shared" si="18"/>
        <v>-2293.5425008938973</v>
      </c>
      <c r="E138" s="23">
        <f t="shared" si="16"/>
        <v>-702.1732960943245</v>
      </c>
      <c r="F138" s="17">
        <f t="shared" si="19"/>
        <v>-5818.276629427532</v>
      </c>
      <c r="G138" s="16">
        <f t="shared" si="20"/>
        <v>740301.6395406721</v>
      </c>
      <c r="H138" s="19">
        <f t="shared" si="21"/>
        <v>0.048374941289503724</v>
      </c>
      <c r="I138" s="20">
        <f t="shared" si="27"/>
        <v>5439.669146731173</v>
      </c>
      <c r="J138" s="21">
        <f t="shared" si="22"/>
        <v>35948.589563858666</v>
      </c>
      <c r="K138" s="4"/>
      <c r="L138" s="4"/>
    </row>
    <row r="139" spans="1:12" ht="12">
      <c r="A139" s="4">
        <f t="shared" si="23"/>
        <v>109</v>
      </c>
      <c r="B139" s="21">
        <f t="shared" si="24"/>
        <v>740301.6395406721</v>
      </c>
      <c r="C139" s="17">
        <f t="shared" si="17"/>
        <v>-2831.2722473377985</v>
      </c>
      <c r="D139" s="17">
        <f t="shared" si="18"/>
        <v>-2284.831085995408</v>
      </c>
      <c r="E139" s="23">
        <f t="shared" si="16"/>
        <v>-702.1732960943245</v>
      </c>
      <c r="F139" s="17">
        <f t="shared" si="19"/>
        <v>-5818.276629427532</v>
      </c>
      <c r="G139" s="16">
        <f t="shared" si="20"/>
        <v>737470.3672933342</v>
      </c>
      <c r="H139" s="19">
        <f t="shared" si="21"/>
        <v>0.0484181726347609</v>
      </c>
      <c r="I139" s="20">
        <f aca="true" t="shared" si="28" ref="I139:I150">H$24*B139</f>
        <v>2709.5040007188572</v>
      </c>
      <c r="J139" s="21">
        <f t="shared" si="22"/>
        <v>35844.052585076795</v>
      </c>
      <c r="K139" s="4"/>
      <c r="L139" s="4"/>
    </row>
    <row r="140" spans="1:12" ht="12">
      <c r="A140" s="4">
        <f t="shared" si="23"/>
        <v>110</v>
      </c>
      <c r="B140" s="21">
        <f t="shared" si="24"/>
        <v>737470.3672933342</v>
      </c>
      <c r="C140" s="17">
        <f t="shared" si="17"/>
        <v>-2840.010548724848</v>
      </c>
      <c r="D140" s="17">
        <f t="shared" si="18"/>
        <v>-2276.0927846083578</v>
      </c>
      <c r="E140" s="23">
        <f t="shared" si="16"/>
        <v>-702.1732960943245</v>
      </c>
      <c r="F140" s="17">
        <f t="shared" si="19"/>
        <v>-5818.27662942753</v>
      </c>
      <c r="G140" s="16">
        <f t="shared" si="20"/>
        <v>734630.3567446094</v>
      </c>
      <c r="H140" s="19">
        <f t="shared" si="21"/>
        <v>0.04846186986414419</v>
      </c>
      <c r="I140" s="20">
        <f t="shared" si="28"/>
        <v>2699.141544293601</v>
      </c>
      <c r="J140" s="21">
        <f t="shared" si="22"/>
        <v>35739.19296843218</v>
      </c>
      <c r="K140" s="4"/>
      <c r="L140" s="4"/>
    </row>
    <row r="141" spans="1:12" ht="12">
      <c r="A141" s="4">
        <f t="shared" si="23"/>
        <v>111</v>
      </c>
      <c r="B141" s="21">
        <f t="shared" si="24"/>
        <v>734630.3567446094</v>
      </c>
      <c r="C141" s="17">
        <f t="shared" si="17"/>
        <v>-2848.775819581613</v>
      </c>
      <c r="D141" s="17">
        <f t="shared" si="18"/>
        <v>-2267.327513751593</v>
      </c>
      <c r="E141" s="23">
        <f t="shared" si="16"/>
        <v>-702.1732960943245</v>
      </c>
      <c r="F141" s="17">
        <f t="shared" si="19"/>
        <v>-5818.276629427531</v>
      </c>
      <c r="G141" s="16">
        <f t="shared" si="20"/>
        <v>731781.5809250278</v>
      </c>
      <c r="H141" s="19">
        <f t="shared" si="21"/>
        <v>0.04850604033851408</v>
      </c>
      <c r="I141" s="20">
        <f t="shared" si="28"/>
        <v>2688.747105685268</v>
      </c>
      <c r="J141" s="21">
        <f t="shared" si="22"/>
        <v>35634.009718151014</v>
      </c>
      <c r="K141" s="4"/>
      <c r="L141" s="4"/>
    </row>
    <row r="142" spans="1:12" ht="12">
      <c r="A142" s="4">
        <f t="shared" si="23"/>
        <v>112</v>
      </c>
      <c r="B142" s="21">
        <f t="shared" si="24"/>
        <v>731781.5809250278</v>
      </c>
      <c r="C142" s="17">
        <f t="shared" si="17"/>
        <v>-2857.5681431453577</v>
      </c>
      <c r="D142" s="17">
        <f t="shared" si="18"/>
        <v>-2258.5351901878485</v>
      </c>
      <c r="E142" s="23">
        <f t="shared" si="16"/>
        <v>-702.1732960943245</v>
      </c>
      <c r="F142" s="17">
        <f t="shared" si="19"/>
        <v>-5818.276629427531</v>
      </c>
      <c r="G142" s="16">
        <f t="shared" si="20"/>
        <v>728924.0127818824</v>
      </c>
      <c r="H142" s="19">
        <f t="shared" si="21"/>
        <v>0.04855069157449322</v>
      </c>
      <c r="I142" s="20">
        <f t="shared" si="28"/>
        <v>2678.3205861855995</v>
      </c>
      <c r="J142" s="21">
        <f t="shared" si="22"/>
        <v>35528.50183538607</v>
      </c>
      <c r="K142" s="4"/>
      <c r="L142" s="4"/>
    </row>
    <row r="143" spans="1:12" ht="12">
      <c r="A143" s="4">
        <f t="shared" si="23"/>
        <v>113</v>
      </c>
      <c r="B143" s="21">
        <f t="shared" si="24"/>
        <v>728924.0127818824</v>
      </c>
      <c r="C143" s="17">
        <f t="shared" si="17"/>
        <v>-2866.387602910245</v>
      </c>
      <c r="D143" s="17">
        <f t="shared" si="18"/>
        <v>-2249.7157304229613</v>
      </c>
      <c r="E143" s="23">
        <f t="shared" si="16"/>
        <v>-702.1732960943245</v>
      </c>
      <c r="F143" s="17">
        <f t="shared" si="19"/>
        <v>-5818.276629427531</v>
      </c>
      <c r="G143" s="16">
        <f t="shared" si="20"/>
        <v>726057.6251789721</v>
      </c>
      <c r="H143" s="19">
        <f t="shared" si="21"/>
        <v>0.04859583124860922</v>
      </c>
      <c r="I143" s="20">
        <f t="shared" si="28"/>
        <v>2667.861886781687</v>
      </c>
      <c r="J143" s="21">
        <f t="shared" si="22"/>
        <v>35422.668318207434</v>
      </c>
      <c r="K143" s="4"/>
      <c r="L143" s="4"/>
    </row>
    <row r="144" spans="1:12" ht="12">
      <c r="A144" s="4">
        <f t="shared" si="23"/>
        <v>114</v>
      </c>
      <c r="B144" s="21">
        <f t="shared" si="24"/>
        <v>726057.6251789721</v>
      </c>
      <c r="C144" s="17">
        <f t="shared" si="17"/>
        <v>-2875.234282628129</v>
      </c>
      <c r="D144" s="17">
        <f t="shared" si="18"/>
        <v>-2240.869050705077</v>
      </c>
      <c r="E144" s="23">
        <f t="shared" si="16"/>
        <v>-702.1732960943245</v>
      </c>
      <c r="F144" s="17">
        <f t="shared" si="19"/>
        <v>-5818.276629427531</v>
      </c>
      <c r="G144" s="16">
        <f t="shared" si="20"/>
        <v>723182.390896344</v>
      </c>
      <c r="H144" s="19">
        <f t="shared" si="21"/>
        <v>0.048641467201570046</v>
      </c>
      <c r="I144" s="20">
        <f t="shared" si="28"/>
        <v>2657.3709081550355</v>
      </c>
      <c r="J144" s="21">
        <f t="shared" si="22"/>
        <v>35316.508161592814</v>
      </c>
      <c r="K144" s="4"/>
      <c r="L144" s="4"/>
    </row>
    <row r="145" spans="1:12" ht="12">
      <c r="A145" s="4">
        <f t="shared" si="23"/>
        <v>115</v>
      </c>
      <c r="B145" s="21">
        <f t="shared" si="24"/>
        <v>723182.390896344</v>
      </c>
      <c r="C145" s="17">
        <f t="shared" si="17"/>
        <v>-2884.1082663093553</v>
      </c>
      <c r="D145" s="17">
        <f t="shared" si="18"/>
        <v>-2231.995067023852</v>
      </c>
      <c r="E145" s="23">
        <f t="shared" si="16"/>
        <v>-702.1732960943245</v>
      </c>
      <c r="F145" s="17">
        <f t="shared" si="19"/>
        <v>-5818.276629427532</v>
      </c>
      <c r="G145" s="16">
        <f t="shared" si="20"/>
        <v>720298.2826300346</v>
      </c>
      <c r="H145" s="19">
        <f t="shared" si="21"/>
        <v>0.04868760744267746</v>
      </c>
      <c r="I145" s="20">
        <f t="shared" si="28"/>
        <v>2646.8475506806167</v>
      </c>
      <c r="J145" s="21">
        <f t="shared" si="22"/>
        <v>35210.020357418114</v>
      </c>
      <c r="K145" s="4"/>
      <c r="L145" s="4"/>
    </row>
    <row r="146" spans="1:12" ht="12">
      <c r="A146" s="4">
        <f t="shared" si="23"/>
        <v>116</v>
      </c>
      <c r="B146" s="21">
        <f t="shared" si="24"/>
        <v>720298.2826300346</v>
      </c>
      <c r="C146" s="17">
        <f t="shared" si="17"/>
        <v>-2893.0096382235497</v>
      </c>
      <c r="D146" s="17">
        <f t="shared" si="18"/>
        <v>-2223.0936951096564</v>
      </c>
      <c r="E146" s="23">
        <f t="shared" si="16"/>
        <v>-702.1732960943245</v>
      </c>
      <c r="F146" s="17">
        <f t="shared" si="19"/>
        <v>-5818.276629427531</v>
      </c>
      <c r="G146" s="16">
        <f t="shared" si="20"/>
        <v>717405.272991811</v>
      </c>
      <c r="H146" s="19">
        <f t="shared" si="21"/>
        <v>0.04873426015438352</v>
      </c>
      <c r="I146" s="20">
        <f t="shared" si="28"/>
        <v>2636.291714425924</v>
      </c>
      <c r="J146" s="21">
        <f t="shared" si="22"/>
        <v>35103.203894447775</v>
      </c>
      <c r="K146" s="4"/>
      <c r="L146" s="4"/>
    </row>
    <row r="147" spans="1:12" ht="12">
      <c r="A147" s="4">
        <f t="shared" si="23"/>
        <v>117</v>
      </c>
      <c r="B147" s="21">
        <f t="shared" si="24"/>
        <v>717405.272991811</v>
      </c>
      <c r="C147" s="17">
        <f t="shared" si="17"/>
        <v>-2901.938482900429</v>
      </c>
      <c r="D147" s="17">
        <f t="shared" si="18"/>
        <v>-2214.1648504327777</v>
      </c>
      <c r="E147" s="23">
        <f t="shared" si="16"/>
        <v>-702.1732960943245</v>
      </c>
      <c r="F147" s="17">
        <f t="shared" si="19"/>
        <v>-5818.276629427532</v>
      </c>
      <c r="G147" s="16">
        <f t="shared" si="20"/>
        <v>714503.3345089107</v>
      </c>
      <c r="H147" s="19">
        <f t="shared" si="21"/>
        <v>0.048781433696995835</v>
      </c>
      <c r="I147" s="20">
        <f t="shared" si="28"/>
        <v>2625.703299150026</v>
      </c>
      <c r="J147" s="21">
        <f t="shared" si="22"/>
        <v>34996.05775832523</v>
      </c>
      <c r="K147" s="4"/>
      <c r="L147" s="4"/>
    </row>
    <row r="148" spans="1:12" ht="12">
      <c r="A148" s="4">
        <f t="shared" si="23"/>
        <v>118</v>
      </c>
      <c r="B148" s="21">
        <f t="shared" si="24"/>
        <v>714503.3345089107</v>
      </c>
      <c r="C148" s="17">
        <f t="shared" si="17"/>
        <v>-2910.8948851305945</v>
      </c>
      <c r="D148" s="17">
        <f t="shared" si="18"/>
        <v>-2205.208448202612</v>
      </c>
      <c r="E148" s="23">
        <f t="shared" si="16"/>
        <v>-702.1732960943245</v>
      </c>
      <c r="F148" s="17">
        <f t="shared" si="19"/>
        <v>-5818.276629427532</v>
      </c>
      <c r="G148" s="16">
        <f t="shared" si="20"/>
        <v>711592.4396237801</v>
      </c>
      <c r="H148" s="19">
        <f t="shared" si="21"/>
        <v>0.04882913661353688</v>
      </c>
      <c r="I148" s="20">
        <f t="shared" si="28"/>
        <v>2615.0822043026105</v>
      </c>
      <c r="J148" s="21">
        <f t="shared" si="22"/>
        <v>34888.58093156324</v>
      </c>
      <c r="K148" s="4"/>
      <c r="L148" s="4"/>
    </row>
    <row r="149" spans="1:12" ht="12">
      <c r="A149" s="4">
        <f t="shared" si="23"/>
        <v>119</v>
      </c>
      <c r="B149" s="21">
        <f t="shared" si="24"/>
        <v>711592.4396237801</v>
      </c>
      <c r="C149" s="17">
        <f t="shared" si="17"/>
        <v>-2919.8789299663426</v>
      </c>
      <c r="D149" s="17">
        <f t="shared" si="18"/>
        <v>-2196.224403366864</v>
      </c>
      <c r="E149" s="23">
        <f t="shared" si="16"/>
        <v>-702.1732960943245</v>
      </c>
      <c r="F149" s="17">
        <f t="shared" si="19"/>
        <v>-5818.276629427532</v>
      </c>
      <c r="G149" s="16">
        <f t="shared" si="20"/>
        <v>708672.5606938137</v>
      </c>
      <c r="H149" s="19">
        <f t="shared" si="21"/>
        <v>0.048877377634763665</v>
      </c>
      <c r="I149" s="20">
        <f t="shared" si="28"/>
        <v>2604.428329023033</v>
      </c>
      <c r="J149" s="21">
        <f t="shared" si="22"/>
        <v>34780.772393534266</v>
      </c>
      <c r="K149" s="4"/>
      <c r="L149" s="4"/>
    </row>
    <row r="150" spans="1:12" ht="12">
      <c r="A150" s="4">
        <f t="shared" si="23"/>
        <v>120</v>
      </c>
      <c r="B150" s="21">
        <f t="shared" si="24"/>
        <v>708672.5606938137</v>
      </c>
      <c r="C150" s="17">
        <f t="shared" si="17"/>
        <v>-2928.8907027224714</v>
      </c>
      <c r="D150" s="17">
        <f t="shared" si="18"/>
        <v>-2187.2126306107352</v>
      </c>
      <c r="E150" s="23">
        <f t="shared" si="16"/>
        <v>-702.1732960943245</v>
      </c>
      <c r="F150" s="17">
        <f t="shared" si="19"/>
        <v>-5818.276629427532</v>
      </c>
      <c r="G150" s="16">
        <f t="shared" si="20"/>
        <v>705743.6699910912</v>
      </c>
      <c r="H150" s="19">
        <f t="shared" si="21"/>
        <v>0.04892616568435368</v>
      </c>
      <c r="I150" s="20">
        <f t="shared" si="28"/>
        <v>2593.741572139356</v>
      </c>
      <c r="J150" s="21">
        <f t="shared" si="22"/>
        <v>34672.63112046072</v>
      </c>
      <c r="K150" s="4"/>
      <c r="L150" s="4"/>
    </row>
    <row r="151" spans="1:12" ht="12">
      <c r="A151" s="4">
        <f t="shared" si="23"/>
        <v>121</v>
      </c>
      <c r="B151" s="21">
        <f t="shared" si="24"/>
        <v>705743.6699910912</v>
      </c>
      <c r="C151" s="17">
        <f t="shared" si="17"/>
        <v>-2937.93028897709</v>
      </c>
      <c r="D151" s="17">
        <f t="shared" si="18"/>
        <v>-2178.1730443561164</v>
      </c>
      <c r="E151" s="18">
        <f>-(SUM(C$16:C$18)/12*B151)</f>
        <v>-571.9464325552802</v>
      </c>
      <c r="F151" s="17">
        <f t="shared" si="19"/>
        <v>-5688.049765888487</v>
      </c>
      <c r="G151" s="16">
        <f t="shared" si="20"/>
        <v>702805.7397021141</v>
      </c>
      <c r="H151" s="19">
        <f t="shared" si="21"/>
        <v>0.046761218167714266</v>
      </c>
      <c r="I151" s="19"/>
      <c r="J151" s="21">
        <f t="shared" si="22"/>
        <v>33001.43372293676</v>
      </c>
      <c r="K151" s="4"/>
      <c r="L151" s="4"/>
    </row>
    <row r="152" spans="1:12" ht="12">
      <c r="A152" s="4">
        <f t="shared" si="23"/>
        <v>122</v>
      </c>
      <c r="B152" s="21">
        <f t="shared" si="24"/>
        <v>702805.7397021141</v>
      </c>
      <c r="C152" s="17">
        <f t="shared" si="17"/>
        <v>-2946.997774572431</v>
      </c>
      <c r="D152" s="17">
        <f t="shared" si="18"/>
        <v>-2169.1055587607752</v>
      </c>
      <c r="E152" s="23">
        <f t="shared" si="16"/>
        <v>-571.9464325552802</v>
      </c>
      <c r="F152" s="17">
        <f t="shared" si="19"/>
        <v>-5688.049765888486</v>
      </c>
      <c r="G152" s="16">
        <f t="shared" si="20"/>
        <v>699858.7419275417</v>
      </c>
      <c r="H152" s="19">
        <f t="shared" si="21"/>
        <v>0.04680187146697789</v>
      </c>
      <c r="I152" s="19"/>
      <c r="J152" s="21">
        <f t="shared" si="22"/>
        <v>32892.62389579266</v>
      </c>
      <c r="K152" s="4"/>
      <c r="L152" s="4"/>
    </row>
    <row r="153" spans="1:12" ht="12">
      <c r="A153" s="4">
        <f t="shared" si="23"/>
        <v>123</v>
      </c>
      <c r="B153" s="21">
        <f t="shared" si="24"/>
        <v>699858.7419275417</v>
      </c>
      <c r="C153" s="17">
        <f t="shared" si="17"/>
        <v>-2956.093245615667</v>
      </c>
      <c r="D153" s="17">
        <f t="shared" si="18"/>
        <v>-2160.010087717539</v>
      </c>
      <c r="E153" s="23">
        <f t="shared" si="16"/>
        <v>-571.9464325552802</v>
      </c>
      <c r="F153" s="17">
        <f t="shared" si="19"/>
        <v>-5688.049765888486</v>
      </c>
      <c r="G153" s="16">
        <f t="shared" si="20"/>
        <v>696902.648681926</v>
      </c>
      <c r="H153" s="19">
        <f t="shared" si="21"/>
        <v>0.046842993134560286</v>
      </c>
      <c r="I153" s="19"/>
      <c r="J153" s="21">
        <f t="shared" si="22"/>
        <v>32783.478243273836</v>
      </c>
      <c r="K153" s="4"/>
      <c r="L153" s="4"/>
    </row>
    <row r="154" spans="1:12" ht="12">
      <c r="A154" s="4">
        <f t="shared" si="23"/>
        <v>124</v>
      </c>
      <c r="B154" s="21">
        <f t="shared" si="24"/>
        <v>696902.648681926</v>
      </c>
      <c r="C154" s="17">
        <f t="shared" si="17"/>
        <v>-2965.2167884797277</v>
      </c>
      <c r="D154" s="17">
        <f t="shared" si="18"/>
        <v>-2150.8865448534793</v>
      </c>
      <c r="E154" s="23">
        <f t="shared" si="16"/>
        <v>-571.9464325552802</v>
      </c>
      <c r="F154" s="17">
        <f t="shared" si="19"/>
        <v>-5688.049765888487</v>
      </c>
      <c r="G154" s="16">
        <f t="shared" si="20"/>
        <v>693937.4318934462</v>
      </c>
      <c r="H154" s="19">
        <f t="shared" si="21"/>
        <v>0.046884591112836896</v>
      </c>
      <c r="I154" s="19"/>
      <c r="J154" s="21">
        <f t="shared" si="22"/>
        <v>32673.99572890512</v>
      </c>
      <c r="K154" s="4"/>
      <c r="L154" s="4"/>
    </row>
    <row r="155" spans="1:12" ht="12">
      <c r="A155" s="4">
        <f t="shared" si="23"/>
        <v>125</v>
      </c>
      <c r="B155" s="21">
        <f t="shared" si="24"/>
        <v>693937.4318934462</v>
      </c>
      <c r="C155" s="17">
        <f t="shared" si="17"/>
        <v>-2974.3684898041197</v>
      </c>
      <c r="D155" s="17">
        <f t="shared" si="18"/>
        <v>-2141.734843529087</v>
      </c>
      <c r="E155" s="23">
        <f t="shared" si="16"/>
        <v>-571.9464325552802</v>
      </c>
      <c r="F155" s="17">
        <f t="shared" si="19"/>
        <v>-5688.049765888487</v>
      </c>
      <c r="G155" s="16">
        <f t="shared" si="20"/>
        <v>690963.0634036422</v>
      </c>
      <c r="H155" s="19">
        <f t="shared" si="21"/>
        <v>0.04692667352467106</v>
      </c>
      <c r="I155" s="19"/>
      <c r="J155" s="21">
        <f t="shared" si="22"/>
        <v>32564.17531301241</v>
      </c>
      <c r="K155" s="4"/>
      <c r="L155" s="4"/>
    </row>
    <row r="156" spans="1:12" ht="12">
      <c r="A156" s="4">
        <f t="shared" si="23"/>
        <v>126</v>
      </c>
      <c r="B156" s="21">
        <f t="shared" si="24"/>
        <v>690963.0634036422</v>
      </c>
      <c r="C156" s="17">
        <f t="shared" si="17"/>
        <v>-2983.5484364957492</v>
      </c>
      <c r="D156" s="17">
        <f t="shared" si="18"/>
        <v>-2132.5548968374574</v>
      </c>
      <c r="E156" s="23">
        <f t="shared" si="16"/>
        <v>-571.9464325552802</v>
      </c>
      <c r="F156" s="17">
        <f t="shared" si="19"/>
        <v>-5688.049765888487</v>
      </c>
      <c r="G156" s="16">
        <f t="shared" si="20"/>
        <v>687979.5149671464</v>
      </c>
      <c r="H156" s="19">
        <f t="shared" si="21"/>
        <v>0.04696924867857095</v>
      </c>
      <c r="I156" s="19"/>
      <c r="J156" s="21">
        <f t="shared" si="22"/>
        <v>32454.015952712853</v>
      </c>
      <c r="K156" s="4"/>
      <c r="L156" s="4"/>
    </row>
    <row r="157" spans="1:12" ht="12">
      <c r="A157" s="4">
        <f t="shared" si="23"/>
        <v>127</v>
      </c>
      <c r="B157" s="21">
        <f t="shared" si="24"/>
        <v>687979.5149671464</v>
      </c>
      <c r="C157" s="17">
        <f t="shared" si="17"/>
        <v>-2992.75671572975</v>
      </c>
      <c r="D157" s="17">
        <f t="shared" si="18"/>
        <v>-2123.346617603457</v>
      </c>
      <c r="E157" s="23">
        <f aca="true" t="shared" si="29" ref="E157:E210">E156</f>
        <v>-571.9464325552802</v>
      </c>
      <c r="F157" s="17">
        <f t="shared" si="19"/>
        <v>-5688.049765888487</v>
      </c>
      <c r="G157" s="16">
        <f t="shared" si="20"/>
        <v>684986.7582514167</v>
      </c>
      <c r="H157" s="19">
        <f t="shared" si="21"/>
        <v>0.047012325074024</v>
      </c>
      <c r="I157" s="19"/>
      <c r="J157" s="21">
        <f t="shared" si="22"/>
        <v>32343.516601904852</v>
      </c>
      <c r="K157" s="4"/>
      <c r="L157" s="4"/>
    </row>
    <row r="158" spans="1:12" ht="12">
      <c r="A158" s="4">
        <f t="shared" si="23"/>
        <v>128</v>
      </c>
      <c r="B158" s="21">
        <f t="shared" si="24"/>
        <v>684986.7582514167</v>
      </c>
      <c r="C158" s="17">
        <f t="shared" si="17"/>
        <v>-3001.993414950304</v>
      </c>
      <c r="D158" s="17">
        <f t="shared" si="18"/>
        <v>-2114.109918382902</v>
      </c>
      <c r="E158" s="23">
        <f t="shared" si="29"/>
        <v>-571.9464325552802</v>
      </c>
      <c r="F158" s="17">
        <f t="shared" si="19"/>
        <v>-5688.049765888486</v>
      </c>
      <c r="G158" s="16">
        <f t="shared" si="20"/>
        <v>681984.7648364664</v>
      </c>
      <c r="H158" s="19">
        <f t="shared" si="21"/>
        <v>0.047055911407016635</v>
      </c>
      <c r="I158" s="19"/>
      <c r="J158" s="21">
        <f t="shared" si="22"/>
        <v>32232.676211258186</v>
      </c>
      <c r="K158" s="4"/>
      <c r="L158" s="4"/>
    </row>
    <row r="159" spans="1:12" ht="12">
      <c r="A159" s="4">
        <f t="shared" si="23"/>
        <v>129</v>
      </c>
      <c r="B159" s="21">
        <f t="shared" si="24"/>
        <v>681984.7648364664</v>
      </c>
      <c r="C159" s="17">
        <f aca="true" t="shared" si="30" ref="C159:C222">PPMT(C$19/12,A159,300,C$15)</f>
        <v>-3011.2586218714832</v>
      </c>
      <c r="D159" s="17">
        <f aca="true" t="shared" si="31" ref="D159:D222">IPMT(C$19/12,A159,300,C$15)</f>
        <v>-2104.844711461724</v>
      </c>
      <c r="E159" s="23">
        <f t="shared" si="29"/>
        <v>-571.9464325552802</v>
      </c>
      <c r="F159" s="17">
        <f t="shared" si="19"/>
        <v>-5688.049765888487</v>
      </c>
      <c r="G159" s="16">
        <f t="shared" si="20"/>
        <v>678973.5062145949</v>
      </c>
      <c r="H159" s="19">
        <f t="shared" si="21"/>
        <v>0.047100016575746355</v>
      </c>
      <c r="I159" s="19"/>
      <c r="J159" s="21">
        <f t="shared" si="22"/>
        <v>32121.49372820405</v>
      </c>
      <c r="K159" s="4"/>
      <c r="L159" s="4"/>
    </row>
    <row r="160" spans="1:12" ht="12">
      <c r="A160" s="4">
        <f t="shared" si="23"/>
        <v>130</v>
      </c>
      <c r="B160" s="21">
        <f t="shared" si="24"/>
        <v>678973.5062145949</v>
      </c>
      <c r="C160" s="17">
        <f t="shared" si="30"/>
        <v>-3020.55242447807</v>
      </c>
      <c r="D160" s="17">
        <f t="shared" si="31"/>
        <v>-2095.5509088551366</v>
      </c>
      <c r="E160" s="23">
        <f t="shared" si="29"/>
        <v>-571.9464325552802</v>
      </c>
      <c r="F160" s="17">
        <f aca="true" t="shared" si="32" ref="F160:F223">C160+D160+E160</f>
        <v>-5688.049765888487</v>
      </c>
      <c r="G160" s="16">
        <f aca="true" t="shared" si="33" ref="G160:G223">SUM(B160:C160)</f>
        <v>675952.9537901168</v>
      </c>
      <c r="H160" s="19">
        <f aca="true" t="shared" si="34" ref="H160:H223">(D160+E160)/-B160*12</f>
        <v>0.047144649686534305</v>
      </c>
      <c r="I160" s="19"/>
      <c r="J160" s="21">
        <f aca="true" t="shared" si="35" ref="J160:J223">B160*H160</f>
        <v>32009.968096925</v>
      </c>
      <c r="K160" s="4"/>
      <c r="L160" s="4"/>
    </row>
    <row r="161" spans="1:12" ht="12">
      <c r="A161" s="4">
        <f aca="true" t="shared" si="36" ref="A161:A224">A160+1</f>
        <v>131</v>
      </c>
      <c r="B161" s="21">
        <f aca="true" t="shared" si="37" ref="B161:B224">G160</f>
        <v>675952.9537901168</v>
      </c>
      <c r="C161" s="17">
        <f t="shared" si="30"/>
        <v>-3029.8749110264025</v>
      </c>
      <c r="D161" s="17">
        <f t="shared" si="31"/>
        <v>-2086.228422306804</v>
      </c>
      <c r="E161" s="23">
        <f t="shared" si="29"/>
        <v>-571.9464325552802</v>
      </c>
      <c r="F161" s="17">
        <f t="shared" si="32"/>
        <v>-5688.049765888487</v>
      </c>
      <c r="G161" s="16">
        <f t="shared" si="33"/>
        <v>672923.0788790904</v>
      </c>
      <c r="H161" s="19">
        <f t="shared" si="34"/>
        <v>0.047189820059946604</v>
      </c>
      <c r="I161" s="19"/>
      <c r="J161" s="21">
        <f t="shared" si="35"/>
        <v>31898.098258345013</v>
      </c>
      <c r="K161" s="4"/>
      <c r="L161" s="4"/>
    </row>
    <row r="162" spans="1:12" ht="12">
      <c r="A162" s="4">
        <f t="shared" si="36"/>
        <v>132</v>
      </c>
      <c r="B162" s="21">
        <f t="shared" si="37"/>
        <v>672923.0788790904</v>
      </c>
      <c r="C162" s="17">
        <f t="shared" si="30"/>
        <v>-3039.2261700452073</v>
      </c>
      <c r="D162" s="17">
        <f t="shared" si="31"/>
        <v>-2076.877163288</v>
      </c>
      <c r="E162" s="23">
        <f t="shared" si="29"/>
        <v>-571.9464325552802</v>
      </c>
      <c r="F162" s="17">
        <f t="shared" si="32"/>
        <v>-5688.049765888487</v>
      </c>
      <c r="G162" s="16">
        <f t="shared" si="33"/>
        <v>669883.8527090452</v>
      </c>
      <c r="H162" s="19">
        <f t="shared" si="34"/>
        <v>0.04723553723713285</v>
      </c>
      <c r="I162" s="19"/>
      <c r="J162" s="21">
        <f t="shared" si="35"/>
        <v>31785.88315011936</v>
      </c>
      <c r="K162" s="4"/>
      <c r="L162" s="4"/>
    </row>
    <row r="163" spans="1:12" ht="12">
      <c r="A163" s="4">
        <f t="shared" si="36"/>
        <v>133</v>
      </c>
      <c r="B163" s="21">
        <f t="shared" si="37"/>
        <v>669883.8527090452</v>
      </c>
      <c r="C163" s="17">
        <f t="shared" si="30"/>
        <v>-3048.606290336442</v>
      </c>
      <c r="D163" s="17">
        <f t="shared" si="31"/>
        <v>-2067.497042996765</v>
      </c>
      <c r="E163" s="23">
        <f t="shared" si="29"/>
        <v>-571.9464325552802</v>
      </c>
      <c r="F163" s="17">
        <f t="shared" si="32"/>
        <v>-5688.049765888487</v>
      </c>
      <c r="G163" s="16">
        <f t="shared" si="33"/>
        <v>666835.2464187087</v>
      </c>
      <c r="H163" s="19">
        <f t="shared" si="34"/>
        <v>0.047281810986391115</v>
      </c>
      <c r="I163" s="19"/>
      <c r="J163" s="21">
        <f t="shared" si="35"/>
        <v>31673.321706624538</v>
      </c>
      <c r="K163" s="4"/>
      <c r="L163" s="4"/>
    </row>
    <row r="164" spans="1:12" ht="12">
      <c r="A164" s="4">
        <f t="shared" si="36"/>
        <v>134</v>
      </c>
      <c r="B164" s="21">
        <f t="shared" si="37"/>
        <v>666835.2464187087</v>
      </c>
      <c r="C164" s="17">
        <f t="shared" si="30"/>
        <v>-3058.0153609761396</v>
      </c>
      <c r="D164" s="17">
        <f t="shared" si="31"/>
        <v>-2058.087972357067</v>
      </c>
      <c r="E164" s="23">
        <f t="shared" si="29"/>
        <v>-571.9464325552802</v>
      </c>
      <c r="F164" s="17">
        <f t="shared" si="32"/>
        <v>-5688.049765888487</v>
      </c>
      <c r="G164" s="16">
        <f t="shared" si="33"/>
        <v>663777.2310577326</v>
      </c>
      <c r="H164" s="19">
        <f t="shared" si="34"/>
        <v>0.04732865130996877</v>
      </c>
      <c r="I164" s="19"/>
      <c r="J164" s="21">
        <f t="shared" si="35"/>
        <v>31560.412858948166</v>
      </c>
      <c r="K164" s="4"/>
      <c r="L164" s="4"/>
    </row>
    <row r="165" spans="1:12" ht="12">
      <c r="A165" s="4">
        <f t="shared" si="36"/>
        <v>135</v>
      </c>
      <c r="B165" s="21">
        <f t="shared" si="37"/>
        <v>663777.2310577326</v>
      </c>
      <c r="C165" s="17">
        <f t="shared" si="30"/>
        <v>-3067.4534713152507</v>
      </c>
      <c r="D165" s="17">
        <f t="shared" si="31"/>
        <v>-2048.649862017956</v>
      </c>
      <c r="E165" s="23">
        <f t="shared" si="29"/>
        <v>-571.9464325552802</v>
      </c>
      <c r="F165" s="17">
        <f t="shared" si="32"/>
        <v>-5688.049765888487</v>
      </c>
      <c r="G165" s="16">
        <f t="shared" si="33"/>
        <v>660709.7775864174</v>
      </c>
      <c r="H165" s="19">
        <f t="shared" si="34"/>
        <v>0.04737606845110914</v>
      </c>
      <c r="I165" s="19"/>
      <c r="J165" s="21">
        <f t="shared" si="35"/>
        <v>31447.155534878828</v>
      </c>
      <c r="K165" s="4"/>
      <c r="L165" s="4"/>
    </row>
    <row r="166" spans="1:12" ht="12">
      <c r="A166" s="4">
        <f t="shared" si="36"/>
        <v>136</v>
      </c>
      <c r="B166" s="21">
        <f t="shared" si="37"/>
        <v>660709.7775864174</v>
      </c>
      <c r="C166" s="17">
        <f t="shared" si="30"/>
        <v>-3076.9207109804956</v>
      </c>
      <c r="D166" s="17">
        <f t="shared" si="31"/>
        <v>-2039.1826223527107</v>
      </c>
      <c r="E166" s="23">
        <f t="shared" si="29"/>
        <v>-571.9464325552802</v>
      </c>
      <c r="F166" s="17">
        <f t="shared" si="32"/>
        <v>-5688.049765888486</v>
      </c>
      <c r="G166" s="16">
        <f t="shared" si="33"/>
        <v>657632.8568754368</v>
      </c>
      <c r="H166" s="19">
        <f t="shared" si="34"/>
        <v>0.047424072901354364</v>
      </c>
      <c r="I166" s="19"/>
      <c r="J166" s="21">
        <f t="shared" si="35"/>
        <v>31333.548658895885</v>
      </c>
      <c r="K166" s="4"/>
      <c r="L166" s="4"/>
    </row>
    <row r="167" spans="1:12" ht="12">
      <c r="A167" s="4">
        <f t="shared" si="36"/>
        <v>137</v>
      </c>
      <c r="B167" s="21">
        <f t="shared" si="37"/>
        <v>657632.8568754368</v>
      </c>
      <c r="C167" s="17">
        <f t="shared" si="30"/>
        <v>-3086.417169875215</v>
      </c>
      <c r="D167" s="17">
        <f t="shared" si="31"/>
        <v>-2029.6861634579914</v>
      </c>
      <c r="E167" s="23">
        <f t="shared" si="29"/>
        <v>-571.9464325552802</v>
      </c>
      <c r="F167" s="17">
        <f t="shared" si="32"/>
        <v>-5688.049765888487</v>
      </c>
      <c r="G167" s="16">
        <f t="shared" si="33"/>
        <v>654546.4397055616</v>
      </c>
      <c r="H167" s="19">
        <f t="shared" si="34"/>
        <v>0.04747267540811545</v>
      </c>
      <c r="I167" s="19"/>
      <c r="J167" s="21">
        <f t="shared" si="35"/>
        <v>31219.591152159257</v>
      </c>
      <c r="K167" s="4"/>
      <c r="L167" s="4"/>
    </row>
    <row r="168" spans="1:12" ht="12">
      <c r="A168" s="4">
        <f t="shared" si="36"/>
        <v>138</v>
      </c>
      <c r="B168" s="21">
        <f t="shared" si="37"/>
        <v>654546.4397055616</v>
      </c>
      <c r="C168" s="17">
        <f t="shared" si="30"/>
        <v>-3095.942938180222</v>
      </c>
      <c r="D168" s="17">
        <f t="shared" si="31"/>
        <v>-2020.1603951529848</v>
      </c>
      <c r="E168" s="23">
        <f t="shared" si="29"/>
        <v>-571.9464325552802</v>
      </c>
      <c r="F168" s="17">
        <f t="shared" si="32"/>
        <v>-5688.049765888487</v>
      </c>
      <c r="G168" s="16">
        <f t="shared" si="33"/>
        <v>651450.4967673814</v>
      </c>
      <c r="H168" s="19">
        <f t="shared" si="34"/>
        <v>0.04752188698252098</v>
      </c>
      <c r="I168" s="19"/>
      <c r="J168" s="21">
        <f t="shared" si="35"/>
        <v>31105.281932499183</v>
      </c>
      <c r="K168" s="4"/>
      <c r="L168" s="4"/>
    </row>
    <row r="169" spans="1:12" ht="12">
      <c r="A169" s="4">
        <f t="shared" si="36"/>
        <v>139</v>
      </c>
      <c r="B169" s="21">
        <f t="shared" si="37"/>
        <v>651450.4967673814</v>
      </c>
      <c r="C169" s="17">
        <f t="shared" si="30"/>
        <v>-3105.498106354658</v>
      </c>
      <c r="D169" s="17">
        <f t="shared" si="31"/>
        <v>-2010.6052269785484</v>
      </c>
      <c r="E169" s="23">
        <f t="shared" si="29"/>
        <v>-571.9464325552802</v>
      </c>
      <c r="F169" s="17">
        <f t="shared" si="32"/>
        <v>-5688.049765888486</v>
      </c>
      <c r="G169" s="16">
        <f t="shared" si="33"/>
        <v>648344.9986610268</v>
      </c>
      <c r="H169" s="19">
        <f t="shared" si="34"/>
        <v>0.04757171890755654</v>
      </c>
      <c r="I169" s="19"/>
      <c r="J169" s="21">
        <f t="shared" si="35"/>
        <v>30990.619914405943</v>
      </c>
      <c r="K169" s="4"/>
      <c r="L169" s="4"/>
    </row>
    <row r="170" spans="1:12" ht="12">
      <c r="A170" s="4">
        <f t="shared" si="36"/>
        <v>140</v>
      </c>
      <c r="B170" s="21">
        <f t="shared" si="37"/>
        <v>648344.9986610268</v>
      </c>
      <c r="C170" s="17">
        <f t="shared" si="30"/>
        <v>-3115.082765136856</v>
      </c>
      <c r="D170" s="17">
        <f t="shared" si="31"/>
        <v>-2001.0205681963505</v>
      </c>
      <c r="E170" s="23">
        <f t="shared" si="29"/>
        <v>-571.9464325552802</v>
      </c>
      <c r="F170" s="17">
        <f t="shared" si="32"/>
        <v>-5688.049765888486</v>
      </c>
      <c r="G170" s="16">
        <f t="shared" si="33"/>
        <v>645229.91589589</v>
      </c>
      <c r="H170" s="19">
        <f t="shared" si="34"/>
        <v>0.04762218274650748</v>
      </c>
      <c r="I170" s="19"/>
      <c r="J170" s="21">
        <f t="shared" si="35"/>
        <v>30875.604009019567</v>
      </c>
      <c r="K170" s="4"/>
      <c r="L170" s="4"/>
    </row>
    <row r="171" spans="1:12" ht="12">
      <c r="A171" s="4">
        <f t="shared" si="36"/>
        <v>141</v>
      </c>
      <c r="B171" s="21">
        <f t="shared" si="37"/>
        <v>645229.91589589</v>
      </c>
      <c r="C171" s="17">
        <f t="shared" si="30"/>
        <v>-3124.697005545197</v>
      </c>
      <c r="D171" s="17">
        <f t="shared" si="31"/>
        <v>-1991.406327788009</v>
      </c>
      <c r="E171" s="23">
        <f t="shared" si="29"/>
        <v>-571.9464325552802</v>
      </c>
      <c r="F171" s="17">
        <f t="shared" si="32"/>
        <v>-5688.049765888486</v>
      </c>
      <c r="G171" s="16">
        <f t="shared" si="33"/>
        <v>642105.2188903447</v>
      </c>
      <c r="H171" s="19">
        <f t="shared" si="34"/>
        <v>0.047673290351718196</v>
      </c>
      <c r="I171" s="19"/>
      <c r="J171" s="21">
        <f t="shared" si="35"/>
        <v>30760.233124119473</v>
      </c>
      <c r="K171" s="4"/>
      <c r="L171" s="4"/>
    </row>
    <row r="172" spans="1:12" ht="12">
      <c r="A172" s="4">
        <f t="shared" si="36"/>
        <v>142</v>
      </c>
      <c r="B172" s="21">
        <f t="shared" si="37"/>
        <v>642105.2188903447</v>
      </c>
      <c r="C172" s="17">
        <f t="shared" si="30"/>
        <v>-3134.3409188789788</v>
      </c>
      <c r="D172" s="17">
        <f t="shared" si="31"/>
        <v>-1981.762414454228</v>
      </c>
      <c r="E172" s="23">
        <f t="shared" si="29"/>
        <v>-571.9464325552802</v>
      </c>
      <c r="F172" s="17">
        <f t="shared" si="32"/>
        <v>-5688.049765888487</v>
      </c>
      <c r="G172" s="16">
        <f t="shared" si="33"/>
        <v>638970.8779714657</v>
      </c>
      <c r="H172" s="19">
        <f t="shared" si="34"/>
        <v>0.04772505387368203</v>
      </c>
      <c r="I172" s="19"/>
      <c r="J172" s="21">
        <f t="shared" si="35"/>
        <v>30644.506164114096</v>
      </c>
      <c r="K172" s="4"/>
      <c r="L172" s="4"/>
    </row>
    <row r="173" spans="1:12" ht="12">
      <c r="A173" s="4">
        <f t="shared" si="36"/>
        <v>143</v>
      </c>
      <c r="B173" s="21">
        <f t="shared" si="37"/>
        <v>638970.8779714657</v>
      </c>
      <c r="C173" s="17">
        <f t="shared" si="30"/>
        <v>-3144.014596719278</v>
      </c>
      <c r="D173" s="17">
        <f t="shared" si="31"/>
        <v>-1972.0887366139282</v>
      </c>
      <c r="E173" s="23">
        <f t="shared" si="29"/>
        <v>-571.9464325552802</v>
      </c>
      <c r="F173" s="17">
        <f t="shared" si="32"/>
        <v>-5688.049765888486</v>
      </c>
      <c r="G173" s="16">
        <f t="shared" si="33"/>
        <v>635826.8633747464</v>
      </c>
      <c r="H173" s="19">
        <f t="shared" si="34"/>
        <v>0.04777748577047638</v>
      </c>
      <c r="I173" s="19"/>
      <c r="J173" s="21">
        <f t="shared" si="35"/>
        <v>30528.422030030502</v>
      </c>
      <c r="K173" s="4"/>
      <c r="L173" s="4"/>
    </row>
    <row r="174" spans="1:12" ht="12">
      <c r="A174" s="4">
        <f t="shared" si="36"/>
        <v>144</v>
      </c>
      <c r="B174" s="21">
        <f t="shared" si="37"/>
        <v>635826.8633747464</v>
      </c>
      <c r="C174" s="17">
        <f t="shared" si="30"/>
        <v>-3153.718130929826</v>
      </c>
      <c r="D174" s="17">
        <f t="shared" si="31"/>
        <v>-1962.3852024033804</v>
      </c>
      <c r="E174" s="23">
        <f t="shared" si="29"/>
        <v>-571.9464325552802</v>
      </c>
      <c r="F174" s="17">
        <f t="shared" si="32"/>
        <v>-5688.049765888487</v>
      </c>
      <c r="G174" s="16">
        <f t="shared" si="33"/>
        <v>632673.1452438165</v>
      </c>
      <c r="H174" s="19">
        <f t="shared" si="34"/>
        <v>0.04783059881755827</v>
      </c>
      <c r="I174" s="19"/>
      <c r="J174" s="21">
        <f t="shared" si="35"/>
        <v>30411.97961950393</v>
      </c>
      <c r="K174" s="4"/>
      <c r="L174" s="4"/>
    </row>
    <row r="175" spans="1:12" ht="12">
      <c r="A175" s="4">
        <f t="shared" si="36"/>
        <v>145</v>
      </c>
      <c r="B175" s="21">
        <f t="shared" si="37"/>
        <v>632673.1452438165</v>
      </c>
      <c r="C175" s="17">
        <f t="shared" si="30"/>
        <v>-3163.451613657876</v>
      </c>
      <c r="D175" s="17">
        <f t="shared" si="31"/>
        <v>-1952.6517196753316</v>
      </c>
      <c r="E175" s="23">
        <f t="shared" si="29"/>
        <v>-571.9464325552802</v>
      </c>
      <c r="F175" s="17">
        <f t="shared" si="32"/>
        <v>-5688.049765888487</v>
      </c>
      <c r="G175" s="16">
        <f t="shared" si="33"/>
        <v>629509.6936301587</v>
      </c>
      <c r="H175" s="19">
        <f t="shared" si="34"/>
        <v>0.047884406117936824</v>
      </c>
      <c r="I175" s="19"/>
      <c r="J175" s="21">
        <f t="shared" si="35"/>
        <v>30295.177826767344</v>
      </c>
      <c r="K175" s="4"/>
      <c r="L175" s="4"/>
    </row>
    <row r="176" spans="1:12" ht="12">
      <c r="A176" s="4">
        <f t="shared" si="36"/>
        <v>146</v>
      </c>
      <c r="B176" s="21">
        <f t="shared" si="37"/>
        <v>629509.6936301587</v>
      </c>
      <c r="C176" s="17">
        <f t="shared" si="30"/>
        <v>-3173.215137335079</v>
      </c>
      <c r="D176" s="17">
        <f t="shared" si="31"/>
        <v>-1942.888195998128</v>
      </c>
      <c r="E176" s="23">
        <f t="shared" si="29"/>
        <v>-571.9464325552802</v>
      </c>
      <c r="F176" s="17">
        <f t="shared" si="32"/>
        <v>-5688.049765888487</v>
      </c>
      <c r="G176" s="16">
        <f t="shared" si="33"/>
        <v>626336.4784928235</v>
      </c>
      <c r="H176" s="19">
        <f t="shared" si="34"/>
        <v>0.047938921112739355</v>
      </c>
      <c r="I176" s="19"/>
      <c r="J176" s="21">
        <f t="shared" si="35"/>
        <v>30178.015542640896</v>
      </c>
      <c r="K176" s="4"/>
      <c r="L176" s="4"/>
    </row>
    <row r="177" spans="1:12" ht="12">
      <c r="A177" s="4">
        <f t="shared" si="36"/>
        <v>147</v>
      </c>
      <c r="B177" s="21">
        <f t="shared" si="37"/>
        <v>626336.4784928235</v>
      </c>
      <c r="C177" s="17">
        <f t="shared" si="30"/>
        <v>-3183.008794678365</v>
      </c>
      <c r="D177" s="17">
        <f t="shared" si="31"/>
        <v>-1933.0945386548415</v>
      </c>
      <c r="E177" s="23">
        <f t="shared" si="29"/>
        <v>-571.9464325552802</v>
      </c>
      <c r="F177" s="17">
        <f t="shared" si="32"/>
        <v>-5688.049765888487</v>
      </c>
      <c r="G177" s="16">
        <f t="shared" si="33"/>
        <v>623153.4696981452</v>
      </c>
      <c r="H177" s="19">
        <f t="shared" si="34"/>
        <v>0.04799415759218931</v>
      </c>
      <c r="I177" s="19"/>
      <c r="J177" s="21">
        <f t="shared" si="35"/>
        <v>30060.491654521462</v>
      </c>
      <c r="K177" s="4"/>
      <c r="L177" s="4"/>
    </row>
    <row r="178" spans="1:12" ht="12">
      <c r="A178" s="4">
        <f t="shared" si="36"/>
        <v>148</v>
      </c>
      <c r="B178" s="21">
        <f t="shared" si="37"/>
        <v>623153.4696981452</v>
      </c>
      <c r="C178" s="17">
        <f t="shared" si="30"/>
        <v>-3192.83267869082</v>
      </c>
      <c r="D178" s="17">
        <f t="shared" si="31"/>
        <v>-1923.2706546423863</v>
      </c>
      <c r="E178" s="23">
        <f t="shared" si="29"/>
        <v>-571.9464325552802</v>
      </c>
      <c r="F178" s="17">
        <f t="shared" si="32"/>
        <v>-5688.049765888486</v>
      </c>
      <c r="G178" s="16">
        <f t="shared" si="33"/>
        <v>619960.6370194544</v>
      </c>
      <c r="H178" s="19">
        <f t="shared" si="34"/>
        <v>0.048050129707014486</v>
      </c>
      <c r="I178" s="19"/>
      <c r="J178" s="21">
        <f t="shared" si="35"/>
        <v>29942.605046371995</v>
      </c>
      <c r="K178" s="4"/>
      <c r="L178" s="4"/>
    </row>
    <row r="179" spans="1:12" ht="12">
      <c r="A179" s="4">
        <f t="shared" si="36"/>
        <v>149</v>
      </c>
      <c r="B179" s="21">
        <f t="shared" si="37"/>
        <v>619960.6370194544</v>
      </c>
      <c r="C179" s="17">
        <f t="shared" si="30"/>
        <v>-3202.68688266257</v>
      </c>
      <c r="D179" s="17">
        <f t="shared" si="31"/>
        <v>-1913.4164506706363</v>
      </c>
      <c r="E179" s="23">
        <f t="shared" si="29"/>
        <v>-571.9464325552802</v>
      </c>
      <c r="F179" s="17">
        <f t="shared" si="32"/>
        <v>-5688.049765888486</v>
      </c>
      <c r="G179" s="16">
        <f t="shared" si="33"/>
        <v>616757.9501367918</v>
      </c>
      <c r="H179" s="19">
        <f t="shared" si="34"/>
        <v>0.04810685198030582</v>
      </c>
      <c r="I179" s="19"/>
      <c r="J179" s="21">
        <f t="shared" si="35"/>
        <v>29824.354598710997</v>
      </c>
      <c r="K179" s="4"/>
      <c r="L179" s="4"/>
    </row>
    <row r="180" spans="1:12" ht="12">
      <c r="A180" s="4">
        <f t="shared" si="36"/>
        <v>150</v>
      </c>
      <c r="B180" s="21">
        <f t="shared" si="37"/>
        <v>616757.9501367918</v>
      </c>
      <c r="C180" s="17">
        <f t="shared" si="30"/>
        <v>-3212.5715001716676</v>
      </c>
      <c r="D180" s="17">
        <f t="shared" si="31"/>
        <v>-1903.531833161539</v>
      </c>
      <c r="E180" s="23">
        <f t="shared" si="29"/>
        <v>-571.9464325552802</v>
      </c>
      <c r="F180" s="17">
        <f t="shared" si="32"/>
        <v>-5688.049765888487</v>
      </c>
      <c r="G180" s="16">
        <f t="shared" si="33"/>
        <v>613545.3786366201</v>
      </c>
      <c r="H180" s="19">
        <f t="shared" si="34"/>
        <v>0.048164339319847184</v>
      </c>
      <c r="I180" s="19"/>
      <c r="J180" s="21">
        <f t="shared" si="35"/>
        <v>29705.73918860183</v>
      </c>
      <c r="K180" s="4"/>
      <c r="L180" s="4"/>
    </row>
    <row r="181" spans="1:12" ht="12">
      <c r="A181" s="4">
        <f t="shared" si="36"/>
        <v>151</v>
      </c>
      <c r="B181" s="21">
        <f t="shared" si="37"/>
        <v>613545.3786366201</v>
      </c>
      <c r="C181" s="17">
        <f t="shared" si="30"/>
        <v>-3222.486625084979</v>
      </c>
      <c r="D181" s="17">
        <f t="shared" si="31"/>
        <v>-1893.6167082482277</v>
      </c>
      <c r="E181" s="23">
        <f t="shared" si="29"/>
        <v>-571.9464325552802</v>
      </c>
      <c r="F181" s="17">
        <f t="shared" si="32"/>
        <v>-5688.049765888487</v>
      </c>
      <c r="G181" s="16">
        <f t="shared" si="33"/>
        <v>610322.8920115351</v>
      </c>
      <c r="H181" s="19">
        <f t="shared" si="34"/>
        <v>0.04822260703093849</v>
      </c>
      <c r="I181" s="19"/>
      <c r="J181" s="21">
        <f t="shared" si="35"/>
        <v>29586.757689642094</v>
      </c>
      <c r="K181" s="4"/>
      <c r="L181" s="4"/>
    </row>
    <row r="182" spans="1:12" ht="12">
      <c r="A182" s="4">
        <f t="shared" si="36"/>
        <v>152</v>
      </c>
      <c r="B182" s="21">
        <f t="shared" si="37"/>
        <v>610322.8920115351</v>
      </c>
      <c r="C182" s="17">
        <f t="shared" si="30"/>
        <v>-3232.432351559078</v>
      </c>
      <c r="D182" s="17">
        <f t="shared" si="31"/>
        <v>-1883.6709817741287</v>
      </c>
      <c r="E182" s="23">
        <f t="shared" si="29"/>
        <v>-571.9464325552802</v>
      </c>
      <c r="F182" s="17">
        <f t="shared" si="32"/>
        <v>-5688.049765888487</v>
      </c>
      <c r="G182" s="16">
        <f t="shared" si="33"/>
        <v>607090.4596599761</v>
      </c>
      <c r="H182" s="19">
        <f t="shared" si="34"/>
        <v>0.04828167082973511</v>
      </c>
      <c r="I182" s="19"/>
      <c r="J182" s="21">
        <f t="shared" si="35"/>
        <v>29467.408971952907</v>
      </c>
      <c r="K182" s="4"/>
      <c r="L182" s="4"/>
    </row>
    <row r="183" spans="1:12" ht="12">
      <c r="A183" s="4">
        <f t="shared" si="36"/>
        <v>153</v>
      </c>
      <c r="B183" s="21">
        <f t="shared" si="37"/>
        <v>607090.4596599761</v>
      </c>
      <c r="C183" s="17">
        <f t="shared" si="30"/>
        <v>-3242.408774041138</v>
      </c>
      <c r="D183" s="17">
        <f t="shared" si="31"/>
        <v>-1873.6945592920683</v>
      </c>
      <c r="E183" s="23">
        <f t="shared" si="29"/>
        <v>-571.9464325552802</v>
      </c>
      <c r="F183" s="17">
        <f t="shared" si="32"/>
        <v>-5688.049765888486</v>
      </c>
      <c r="G183" s="16">
        <f t="shared" si="33"/>
        <v>603848.050885935</v>
      </c>
      <c r="H183" s="19">
        <f t="shared" si="34"/>
        <v>0.04834154685712813</v>
      </c>
      <c r="I183" s="19"/>
      <c r="J183" s="21">
        <f t="shared" si="35"/>
        <v>29347.69190216819</v>
      </c>
      <c r="K183" s="4"/>
      <c r="L183" s="4"/>
    </row>
    <row r="184" spans="1:12" ht="12">
      <c r="A184" s="4">
        <f t="shared" si="36"/>
        <v>154</v>
      </c>
      <c r="B184" s="21">
        <f t="shared" si="37"/>
        <v>603848.050885935</v>
      </c>
      <c r="C184" s="17">
        <f t="shared" si="30"/>
        <v>-3252.415987269829</v>
      </c>
      <c r="D184" s="17">
        <f t="shared" si="31"/>
        <v>-1863.6873460633765</v>
      </c>
      <c r="E184" s="23">
        <f t="shared" si="29"/>
        <v>-571.9464325552802</v>
      </c>
      <c r="F184" s="17">
        <f t="shared" si="32"/>
        <v>-5688.049765888485</v>
      </c>
      <c r="G184" s="16">
        <f t="shared" si="33"/>
        <v>600595.6348986651</v>
      </c>
      <c r="H184" s="19">
        <f t="shared" si="34"/>
        <v>0.04840225169319109</v>
      </c>
      <c r="I184" s="19"/>
      <c r="J184" s="21">
        <f t="shared" si="35"/>
        <v>29227.605343423886</v>
      </c>
      <c r="K184" s="4"/>
      <c r="L184" s="4"/>
    </row>
    <row r="185" spans="1:12" ht="12">
      <c r="A185" s="4">
        <f t="shared" si="36"/>
        <v>155</v>
      </c>
      <c r="B185" s="21">
        <f t="shared" si="37"/>
        <v>600595.6348986651</v>
      </c>
      <c r="C185" s="17">
        <f t="shared" si="30"/>
        <v>-3262.45408627622</v>
      </c>
      <c r="D185" s="17">
        <f t="shared" si="31"/>
        <v>-1853.6492470569863</v>
      </c>
      <c r="E185" s="23">
        <f t="shared" si="29"/>
        <v>-571.9464325552802</v>
      </c>
      <c r="F185" s="17">
        <f t="shared" si="32"/>
        <v>-5688.049765888486</v>
      </c>
      <c r="G185" s="16">
        <f t="shared" si="33"/>
        <v>597333.1808123889</v>
      </c>
      <c r="H185" s="19">
        <f t="shared" si="34"/>
        <v>0.04846380237222049</v>
      </c>
      <c r="I185" s="19"/>
      <c r="J185" s="21">
        <f t="shared" si="35"/>
        <v>29107.1481553472</v>
      </c>
      <c r="K185" s="4"/>
      <c r="L185" s="4"/>
    </row>
    <row r="186" spans="1:12" ht="12">
      <c r="A186" s="4">
        <f t="shared" si="36"/>
        <v>156</v>
      </c>
      <c r="B186" s="21">
        <f t="shared" si="37"/>
        <v>597333.1808123889</v>
      </c>
      <c r="C186" s="17">
        <f t="shared" si="30"/>
        <v>-3272.5231663846766</v>
      </c>
      <c r="D186" s="17">
        <f t="shared" si="31"/>
        <v>-1843.58016694853</v>
      </c>
      <c r="E186" s="23">
        <f t="shared" si="29"/>
        <v>-571.9464325552802</v>
      </c>
      <c r="F186" s="17">
        <f t="shared" si="32"/>
        <v>-5688.049765888487</v>
      </c>
      <c r="G186" s="16">
        <f t="shared" si="33"/>
        <v>594060.6576460042</v>
      </c>
      <c r="H186" s="19">
        <f t="shared" si="34"/>
        <v>0.04852621639839856</v>
      </c>
      <c r="I186" s="19"/>
      <c r="J186" s="21">
        <f t="shared" si="35"/>
        <v>28986.319194045718</v>
      </c>
      <c r="K186" s="4"/>
      <c r="L186" s="4"/>
    </row>
    <row r="187" spans="1:12" ht="12">
      <c r="A187" s="4">
        <f t="shared" si="36"/>
        <v>157</v>
      </c>
      <c r="B187" s="21">
        <f t="shared" si="37"/>
        <v>594060.6576460042</v>
      </c>
      <c r="C187" s="17">
        <f t="shared" si="30"/>
        <v>-3282.6233232137697</v>
      </c>
      <c r="D187" s="17">
        <f t="shared" si="31"/>
        <v>-1833.4800101194364</v>
      </c>
      <c r="E187" s="23">
        <f t="shared" si="29"/>
        <v>-571.9464325552802</v>
      </c>
      <c r="F187" s="17">
        <f t="shared" si="32"/>
        <v>-5688.049765888486</v>
      </c>
      <c r="G187" s="16">
        <f t="shared" si="33"/>
        <v>590778.0343227905</v>
      </c>
      <c r="H187" s="19">
        <f t="shared" si="34"/>
        <v>0.04858951176210878</v>
      </c>
      <c r="I187" s="19"/>
      <c r="J187" s="21">
        <f t="shared" si="35"/>
        <v>28865.1173120966</v>
      </c>
      <c r="K187" s="4"/>
      <c r="L187" s="4"/>
    </row>
    <row r="188" spans="1:12" ht="12">
      <c r="A188" s="4">
        <f t="shared" si="36"/>
        <v>158</v>
      </c>
      <c r="B188" s="21">
        <f t="shared" si="37"/>
        <v>590778.0343227905</v>
      </c>
      <c r="C188" s="17">
        <f t="shared" si="30"/>
        <v>-3292.754652677185</v>
      </c>
      <c r="D188" s="17">
        <f t="shared" si="31"/>
        <v>-1823.3486806560218</v>
      </c>
      <c r="E188" s="23">
        <f t="shared" si="29"/>
        <v>-571.9464325552802</v>
      </c>
      <c r="F188" s="17">
        <f t="shared" si="32"/>
        <v>-5688.049765888487</v>
      </c>
      <c r="G188" s="16">
        <f t="shared" si="33"/>
        <v>587485.2796701132</v>
      </c>
      <c r="H188" s="19">
        <f t="shared" si="34"/>
        <v>0.04865370695693583</v>
      </c>
      <c r="I188" s="19"/>
      <c r="J188" s="21">
        <f t="shared" si="35"/>
        <v>28743.541358535622</v>
      </c>
      <c r="K188" s="4"/>
      <c r="L188" s="4"/>
    </row>
    <row r="189" spans="1:12" ht="12">
      <c r="A189" s="4">
        <f t="shared" si="36"/>
        <v>159</v>
      </c>
      <c r="B189" s="21">
        <f t="shared" si="37"/>
        <v>587485.2796701132</v>
      </c>
      <c r="C189" s="17">
        <f t="shared" si="30"/>
        <v>-3302.917250984627</v>
      </c>
      <c r="D189" s="17">
        <f t="shared" si="31"/>
        <v>-1813.18608234858</v>
      </c>
      <c r="E189" s="23">
        <f t="shared" si="29"/>
        <v>-571.9464325552802</v>
      </c>
      <c r="F189" s="17">
        <f t="shared" si="32"/>
        <v>-5688.049765888487</v>
      </c>
      <c r="G189" s="16">
        <f t="shared" si="33"/>
        <v>584182.3624191287</v>
      </c>
      <c r="H189" s="19">
        <f t="shared" si="34"/>
        <v>0.048718820997384</v>
      </c>
      <c r="I189" s="19"/>
      <c r="J189" s="21">
        <f t="shared" si="35"/>
        <v>28621.590178846323</v>
      </c>
      <c r="K189" s="4"/>
      <c r="L189" s="4"/>
    </row>
    <row r="190" spans="1:12" ht="12">
      <c r="A190" s="4">
        <f t="shared" si="36"/>
        <v>160</v>
      </c>
      <c r="B190" s="21">
        <f t="shared" si="37"/>
        <v>584182.3624191287</v>
      </c>
      <c r="C190" s="17">
        <f t="shared" si="30"/>
        <v>-3313.1112146427413</v>
      </c>
      <c r="D190" s="17">
        <f t="shared" si="31"/>
        <v>-1802.9921186904653</v>
      </c>
      <c r="E190" s="23">
        <f t="shared" si="29"/>
        <v>-571.9464325552802</v>
      </c>
      <c r="F190" s="17">
        <f t="shared" si="32"/>
        <v>-5688.049765888487</v>
      </c>
      <c r="G190" s="16">
        <f t="shared" si="33"/>
        <v>580869.2512044859</v>
      </c>
      <c r="H190" s="19">
        <f t="shared" si="34"/>
        <v>0.04878487343734936</v>
      </c>
      <c r="I190" s="19"/>
      <c r="J190" s="21">
        <f t="shared" si="35"/>
        <v>28499.262614948944</v>
      </c>
      <c r="K190" s="4"/>
      <c r="L190" s="4"/>
    </row>
    <row r="191" spans="1:12" ht="12">
      <c r="A191" s="4">
        <f t="shared" si="36"/>
        <v>161</v>
      </c>
      <c r="B191" s="21">
        <f t="shared" si="37"/>
        <v>580869.2512044859</v>
      </c>
      <c r="C191" s="17">
        <f t="shared" si="30"/>
        <v>-3323.336640456025</v>
      </c>
      <c r="D191" s="17">
        <f t="shared" si="31"/>
        <v>-1792.766692877181</v>
      </c>
      <c r="E191" s="23">
        <f t="shared" si="29"/>
        <v>-571.9464325552802</v>
      </c>
      <c r="F191" s="17">
        <f t="shared" si="32"/>
        <v>-5688.049765888486</v>
      </c>
      <c r="G191" s="16">
        <f t="shared" si="33"/>
        <v>577545.9145640299</v>
      </c>
      <c r="H191" s="19">
        <f t="shared" si="34"/>
        <v>0.0488518843893839</v>
      </c>
      <c r="I191" s="19"/>
      <c r="J191" s="21">
        <f t="shared" si="35"/>
        <v>28376.55750518954</v>
      </c>
      <c r="K191" s="4"/>
      <c r="L191" s="4"/>
    </row>
    <row r="192" spans="1:12" ht="12">
      <c r="A192" s="4">
        <f t="shared" si="36"/>
        <v>162</v>
      </c>
      <c r="B192" s="21">
        <f t="shared" si="37"/>
        <v>577545.9145640299</v>
      </c>
      <c r="C192" s="17">
        <f t="shared" si="30"/>
        <v>-3333.5936255277497</v>
      </c>
      <c r="D192" s="17">
        <f t="shared" si="31"/>
        <v>-1782.5097078054575</v>
      </c>
      <c r="E192" s="23">
        <f t="shared" si="29"/>
        <v>-571.9464325552802</v>
      </c>
      <c r="F192" s="17">
        <f t="shared" si="32"/>
        <v>-5688.049765888487</v>
      </c>
      <c r="G192" s="16">
        <f t="shared" si="33"/>
        <v>574212.3209385021</v>
      </c>
      <c r="H192" s="19">
        <f t="shared" si="34"/>
        <v>0.048919874544790874</v>
      </c>
      <c r="I192" s="19"/>
      <c r="J192" s="21">
        <f t="shared" si="35"/>
        <v>28253.473684328852</v>
      </c>
      <c r="K192" s="4"/>
      <c r="L192" s="4"/>
    </row>
    <row r="193" spans="1:12" ht="12">
      <c r="A193" s="4">
        <f t="shared" si="36"/>
        <v>163</v>
      </c>
      <c r="B193" s="21">
        <f t="shared" si="37"/>
        <v>574212.3209385021</v>
      </c>
      <c r="C193" s="17">
        <f t="shared" si="30"/>
        <v>-3343.882267260878</v>
      </c>
      <c r="D193" s="17">
        <f t="shared" si="31"/>
        <v>-1772.2210660723283</v>
      </c>
      <c r="E193" s="23">
        <f t="shared" si="29"/>
        <v>-571.9464325552802</v>
      </c>
      <c r="F193" s="17">
        <f t="shared" si="32"/>
        <v>-5688.049765888486</v>
      </c>
      <c r="G193" s="16">
        <f t="shared" si="33"/>
        <v>570868.4386712412</v>
      </c>
      <c r="H193" s="19">
        <f t="shared" si="34"/>
        <v>0.048988865194594125</v>
      </c>
      <c r="I193" s="19"/>
      <c r="J193" s="21">
        <f t="shared" si="35"/>
        <v>28130.009983531298</v>
      </c>
      <c r="K193" s="4"/>
      <c r="L193" s="4"/>
    </row>
    <row r="194" spans="1:12" ht="12">
      <c r="A194" s="4">
        <f t="shared" si="36"/>
        <v>164</v>
      </c>
      <c r="B194" s="21">
        <f t="shared" si="37"/>
        <v>570868.4386712412</v>
      </c>
      <c r="C194" s="17">
        <f t="shared" si="30"/>
        <v>-3354.202663358997</v>
      </c>
      <c r="D194" s="17">
        <f t="shared" si="31"/>
        <v>-1761.9006699742094</v>
      </c>
      <c r="E194" s="23">
        <f t="shared" si="29"/>
        <v>-571.9464325552802</v>
      </c>
      <c r="F194" s="17">
        <f t="shared" si="32"/>
        <v>-5688.049765888487</v>
      </c>
      <c r="G194" s="16">
        <f t="shared" si="33"/>
        <v>567514.2360078822</v>
      </c>
      <c r="H194" s="19">
        <f t="shared" si="34"/>
        <v>0.04905887825142566</v>
      </c>
      <c r="I194" s="19"/>
      <c r="J194" s="21">
        <f t="shared" si="35"/>
        <v>28006.165230353876</v>
      </c>
      <c r="K194" s="4"/>
      <c r="L194" s="4"/>
    </row>
    <row r="195" spans="1:12" ht="12">
      <c r="A195" s="4">
        <f t="shared" si="36"/>
        <v>165</v>
      </c>
      <c r="B195" s="21">
        <f t="shared" si="37"/>
        <v>567514.2360078822</v>
      </c>
      <c r="C195" s="17">
        <f t="shared" si="30"/>
        <v>-3364.5549118272384</v>
      </c>
      <c r="D195" s="17">
        <f t="shared" si="31"/>
        <v>-1751.548421505968</v>
      </c>
      <c r="E195" s="23">
        <f t="shared" si="29"/>
        <v>-571.9464325552802</v>
      </c>
      <c r="F195" s="17">
        <f t="shared" si="32"/>
        <v>-5688.049765888486</v>
      </c>
      <c r="G195" s="16">
        <f t="shared" si="33"/>
        <v>564149.681096055</v>
      </c>
      <c r="H195" s="19">
        <f t="shared" si="34"/>
        <v>0.04912993627237877</v>
      </c>
      <c r="I195" s="19"/>
      <c r="J195" s="21">
        <f t="shared" si="35"/>
        <v>27881.938248734976</v>
      </c>
      <c r="K195" s="4"/>
      <c r="L195" s="4"/>
    </row>
    <row r="196" spans="1:12" ht="12">
      <c r="A196" s="4">
        <f t="shared" si="36"/>
        <v>166</v>
      </c>
      <c r="B196" s="21">
        <f t="shared" si="37"/>
        <v>564149.681096055</v>
      </c>
      <c r="C196" s="17">
        <f t="shared" si="30"/>
        <v>-3374.939110973213</v>
      </c>
      <c r="D196" s="17">
        <f t="shared" si="31"/>
        <v>-1741.1642223599945</v>
      </c>
      <c r="E196" s="23">
        <f t="shared" si="29"/>
        <v>-571.9464325552802</v>
      </c>
      <c r="F196" s="17">
        <f t="shared" si="32"/>
        <v>-5688.049765888487</v>
      </c>
      <c r="G196" s="16">
        <f t="shared" si="33"/>
        <v>560774.7419850817</v>
      </c>
      <c r="H196" s="19">
        <f t="shared" si="34"/>
        <v>0.04920206248287712</v>
      </c>
      <c r="I196" s="19"/>
      <c r="J196" s="21">
        <f t="shared" si="35"/>
        <v>27757.327858983295</v>
      </c>
      <c r="K196" s="4"/>
      <c r="L196" s="4"/>
    </row>
    <row r="197" spans="1:12" ht="12">
      <c r="A197" s="4">
        <f t="shared" si="36"/>
        <v>167</v>
      </c>
      <c r="B197" s="21">
        <f t="shared" si="37"/>
        <v>560774.7419850817</v>
      </c>
      <c r="C197" s="17">
        <f t="shared" si="30"/>
        <v>-3385.3553594079417</v>
      </c>
      <c r="D197" s="17">
        <f t="shared" si="31"/>
        <v>-1730.7479739252647</v>
      </c>
      <c r="E197" s="23">
        <f t="shared" si="29"/>
        <v>-571.9464325552802</v>
      </c>
      <c r="F197" s="17">
        <f t="shared" si="32"/>
        <v>-5688.049765888486</v>
      </c>
      <c r="G197" s="16">
        <f t="shared" si="33"/>
        <v>557389.3866256737</v>
      </c>
      <c r="H197" s="19">
        <f t="shared" si="34"/>
        <v>0.04927528080161221</v>
      </c>
      <c r="I197" s="19"/>
      <c r="J197" s="21">
        <f t="shared" si="35"/>
        <v>27632.332877766537</v>
      </c>
      <c r="K197" s="4"/>
      <c r="L197" s="4"/>
    </row>
    <row r="198" spans="1:12" ht="12">
      <c r="A198" s="4">
        <f t="shared" si="36"/>
        <v>168</v>
      </c>
      <c r="B198" s="21">
        <f t="shared" si="37"/>
        <v>557389.3866256737</v>
      </c>
      <c r="C198" s="17">
        <f t="shared" si="30"/>
        <v>-3395.803756046798</v>
      </c>
      <c r="D198" s="17">
        <f t="shared" si="31"/>
        <v>-1720.2995772864083</v>
      </c>
      <c r="E198" s="23">
        <f t="shared" si="29"/>
        <v>-571.9464325552802</v>
      </c>
      <c r="F198" s="17">
        <f t="shared" si="32"/>
        <v>-5688.049765888486</v>
      </c>
      <c r="G198" s="16">
        <f t="shared" si="33"/>
        <v>553993.5828696269</v>
      </c>
      <c r="H198" s="19">
        <f t="shared" si="34"/>
        <v>0.04934961586660623</v>
      </c>
      <c r="I198" s="19"/>
      <c r="J198" s="21">
        <f t="shared" si="35"/>
        <v>27506.952118100264</v>
      </c>
      <c r="K198" s="4"/>
      <c r="L198" s="4"/>
    </row>
    <row r="199" spans="1:12" ht="12">
      <c r="A199" s="4">
        <f t="shared" si="36"/>
        <v>169</v>
      </c>
      <c r="B199" s="21">
        <f t="shared" si="37"/>
        <v>553993.5828696269</v>
      </c>
      <c r="C199" s="17">
        <f t="shared" si="30"/>
        <v>-3406.284400110439</v>
      </c>
      <c r="D199" s="17">
        <f t="shared" si="31"/>
        <v>-1709.8189332227676</v>
      </c>
      <c r="E199" s="23">
        <f t="shared" si="29"/>
        <v>-571.9464325552802</v>
      </c>
      <c r="F199" s="17">
        <f t="shared" si="32"/>
        <v>-5688.049765888487</v>
      </c>
      <c r="G199" s="16">
        <f t="shared" si="33"/>
        <v>550587.2984695164</v>
      </c>
      <c r="H199" s="19">
        <f t="shared" si="34"/>
        <v>0.04942509306245931</v>
      </c>
      <c r="I199" s="19"/>
      <c r="J199" s="21">
        <f t="shared" si="35"/>
        <v>27381.184389336577</v>
      </c>
      <c r="K199" s="4"/>
      <c r="L199" s="4"/>
    </row>
    <row r="200" spans="1:12" ht="12">
      <c r="A200" s="4">
        <f t="shared" si="36"/>
        <v>170</v>
      </c>
      <c r="B200" s="21">
        <f t="shared" si="37"/>
        <v>550587.2984695164</v>
      </c>
      <c r="C200" s="17">
        <f t="shared" si="30"/>
        <v>-3416.797391125753</v>
      </c>
      <c r="D200" s="17">
        <f t="shared" si="31"/>
        <v>-1699.3059422074534</v>
      </c>
      <c r="E200" s="23">
        <f t="shared" si="29"/>
        <v>-571.9464325552802</v>
      </c>
      <c r="F200" s="17">
        <f t="shared" si="32"/>
        <v>-5688.049765888487</v>
      </c>
      <c r="G200" s="16">
        <f t="shared" si="33"/>
        <v>547170.5010783907</v>
      </c>
      <c r="H200" s="19">
        <f t="shared" si="34"/>
        <v>0.04950173854884485</v>
      </c>
      <c r="I200" s="19"/>
      <c r="J200" s="21">
        <f t="shared" si="35"/>
        <v>27255.028497152805</v>
      </c>
      <c r="K200" s="4"/>
      <c r="L200" s="4"/>
    </row>
    <row r="201" spans="1:12" ht="12">
      <c r="A201" s="4">
        <f t="shared" si="36"/>
        <v>171</v>
      </c>
      <c r="B201" s="21">
        <f t="shared" si="37"/>
        <v>547170.5010783907</v>
      </c>
      <c r="C201" s="17">
        <f t="shared" si="30"/>
        <v>-3427.342828926804</v>
      </c>
      <c r="D201" s="17">
        <f t="shared" si="31"/>
        <v>-1688.7605044064028</v>
      </c>
      <c r="E201" s="23">
        <f t="shared" si="29"/>
        <v>-571.9464325552802</v>
      </c>
      <c r="F201" s="17">
        <f t="shared" si="32"/>
        <v>-5688.049765888487</v>
      </c>
      <c r="G201" s="16">
        <f t="shared" si="33"/>
        <v>543743.158249464</v>
      </c>
      <c r="H201" s="19">
        <f t="shared" si="34"/>
        <v>0.049579579290319996</v>
      </c>
      <c r="I201" s="19"/>
      <c r="J201" s="21">
        <f t="shared" si="35"/>
        <v>27128.4832435402</v>
      </c>
      <c r="K201" s="4"/>
      <c r="L201" s="4"/>
    </row>
    <row r="202" spans="1:12" ht="12">
      <c r="A202" s="4">
        <f t="shared" si="36"/>
        <v>172</v>
      </c>
      <c r="B202" s="21">
        <f t="shared" si="37"/>
        <v>543743.158249464</v>
      </c>
      <c r="C202" s="17">
        <f t="shared" si="30"/>
        <v>-3437.9208136557777</v>
      </c>
      <c r="D202" s="17">
        <f t="shared" si="31"/>
        <v>-1678.182519677429</v>
      </c>
      <c r="E202" s="23">
        <f t="shared" si="29"/>
        <v>-571.9464325552802</v>
      </c>
      <c r="F202" s="17">
        <f t="shared" si="32"/>
        <v>-5688.049765888487</v>
      </c>
      <c r="G202" s="16">
        <f t="shared" si="33"/>
        <v>540305.2374358082</v>
      </c>
      <c r="H202" s="19">
        <f t="shared" si="34"/>
        <v>0.0496586430875227</v>
      </c>
      <c r="I202" s="19"/>
      <c r="J202" s="21">
        <f t="shared" si="35"/>
        <v>27001.547426792506</v>
      </c>
      <c r="K202" s="4"/>
      <c r="L202" s="4"/>
    </row>
    <row r="203" spans="1:12" ht="12">
      <c r="A203" s="4">
        <f t="shared" si="36"/>
        <v>173</v>
      </c>
      <c r="B203" s="21">
        <f t="shared" si="37"/>
        <v>540305.2374358082</v>
      </c>
      <c r="C203" s="17">
        <f t="shared" si="30"/>
        <v>-3448.5314457639342</v>
      </c>
      <c r="D203" s="17">
        <f t="shared" si="31"/>
        <v>-1667.571887569272</v>
      </c>
      <c r="E203" s="23">
        <f t="shared" si="29"/>
        <v>-571.9464325552802</v>
      </c>
      <c r="F203" s="17">
        <f t="shared" si="32"/>
        <v>-5688.049765888486</v>
      </c>
      <c r="G203" s="16">
        <f t="shared" si="33"/>
        <v>536856.7059900443</v>
      </c>
      <c r="H203" s="19">
        <f t="shared" si="34"/>
        <v>0.0497389586098311</v>
      </c>
      <c r="I203" s="19"/>
      <c r="J203" s="21">
        <f t="shared" si="35"/>
        <v>26874.21984149463</v>
      </c>
      <c r="K203" s="4"/>
      <c r="L203" s="4"/>
    </row>
    <row r="204" spans="1:12" ht="12">
      <c r="A204" s="4">
        <f t="shared" si="36"/>
        <v>174</v>
      </c>
      <c r="B204" s="21">
        <f t="shared" si="37"/>
        <v>536856.7059900443</v>
      </c>
      <c r="C204" s="17">
        <f t="shared" si="30"/>
        <v>-3459.1748260125623</v>
      </c>
      <c r="D204" s="17">
        <f t="shared" si="31"/>
        <v>-1656.9285073206438</v>
      </c>
      <c r="E204" s="23">
        <f t="shared" si="29"/>
        <v>-571.9464325552802</v>
      </c>
      <c r="F204" s="17">
        <f t="shared" si="32"/>
        <v>-5688.049765888486</v>
      </c>
      <c r="G204" s="16">
        <f t="shared" si="33"/>
        <v>533397.5311640317</v>
      </c>
      <c r="H204" s="19">
        <f t="shared" si="34"/>
        <v>0.04982055542956576</v>
      </c>
      <c r="I204" s="19"/>
      <c r="J204" s="21">
        <f t="shared" si="35"/>
        <v>26746.499278511088</v>
      </c>
      <c r="K204" s="4"/>
      <c r="L204" s="4"/>
    </row>
    <row r="205" spans="1:12" ht="12">
      <c r="A205" s="4">
        <f t="shared" si="36"/>
        <v>175</v>
      </c>
      <c r="B205" s="21">
        <f t="shared" si="37"/>
        <v>533397.5311640317</v>
      </c>
      <c r="C205" s="17">
        <f t="shared" si="30"/>
        <v>-3469.851055473935</v>
      </c>
      <c r="D205" s="17">
        <f t="shared" si="31"/>
        <v>-1646.2522778592718</v>
      </c>
      <c r="E205" s="23">
        <f t="shared" si="29"/>
        <v>-571.9464325552802</v>
      </c>
      <c r="F205" s="17">
        <f t="shared" si="32"/>
        <v>-5688.049765888487</v>
      </c>
      <c r="G205" s="16">
        <f t="shared" si="33"/>
        <v>529927.6801085578</v>
      </c>
      <c r="H205" s="19">
        <f t="shared" si="34"/>
        <v>0.049903464057820826</v>
      </c>
      <c r="I205" s="19"/>
      <c r="J205" s="21">
        <f t="shared" si="35"/>
        <v>26618.38452497462</v>
      </c>
      <c r="K205" s="4"/>
      <c r="L205" s="4"/>
    </row>
    <row r="206" spans="1:12" ht="12">
      <c r="A206" s="4">
        <f t="shared" si="36"/>
        <v>176</v>
      </c>
      <c r="B206" s="21">
        <f t="shared" si="37"/>
        <v>529927.6801085578</v>
      </c>
      <c r="C206" s="17">
        <f t="shared" si="30"/>
        <v>-3480.5602355322685</v>
      </c>
      <c r="D206" s="17">
        <f t="shared" si="31"/>
        <v>-1635.543097800938</v>
      </c>
      <c r="E206" s="23">
        <f t="shared" si="29"/>
        <v>-571.9464325552802</v>
      </c>
      <c r="F206" s="17">
        <f t="shared" si="32"/>
        <v>-5688.049765888487</v>
      </c>
      <c r="G206" s="16">
        <f t="shared" si="33"/>
        <v>526447.1198730256</v>
      </c>
      <c r="H206" s="19">
        <f t="shared" si="34"/>
        <v>0.049987715982014874</v>
      </c>
      <c r="I206" s="19"/>
      <c r="J206" s="21">
        <f t="shared" si="35"/>
        <v>26489.87436427462</v>
      </c>
      <c r="K206" s="4"/>
      <c r="L206" s="4"/>
    </row>
    <row r="207" spans="1:12" ht="12">
      <c r="A207" s="4">
        <f t="shared" si="36"/>
        <v>177</v>
      </c>
      <c r="B207" s="21">
        <f t="shared" si="37"/>
        <v>526447.1198730256</v>
      </c>
      <c r="C207" s="17">
        <f t="shared" si="30"/>
        <v>-3491.3024678846896</v>
      </c>
      <c r="D207" s="17">
        <f t="shared" si="31"/>
        <v>-1624.8008654485175</v>
      </c>
      <c r="E207" s="23">
        <f t="shared" si="29"/>
        <v>-571.9464325552802</v>
      </c>
      <c r="F207" s="17">
        <f t="shared" si="32"/>
        <v>-5688.049765888487</v>
      </c>
      <c r="G207" s="16">
        <f t="shared" si="33"/>
        <v>522955.8174051409</v>
      </c>
      <c r="H207" s="19">
        <f t="shared" si="34"/>
        <v>0.05007334370525877</v>
      </c>
      <c r="I207" s="19"/>
      <c r="J207" s="21">
        <f t="shared" si="35"/>
        <v>26360.967576045572</v>
      </c>
      <c r="K207" s="4"/>
      <c r="L207" s="4"/>
    </row>
    <row r="208" spans="1:12" ht="12">
      <c r="A208" s="4">
        <f t="shared" si="36"/>
        <v>178</v>
      </c>
      <c r="B208" s="21">
        <f t="shared" si="37"/>
        <v>522955.8174051409</v>
      </c>
      <c r="C208" s="17">
        <f t="shared" si="30"/>
        <v>-3502.0778545421936</v>
      </c>
      <c r="D208" s="17">
        <f t="shared" si="31"/>
        <v>-1614.0254787910128</v>
      </c>
      <c r="E208" s="23">
        <f t="shared" si="29"/>
        <v>-571.9464325552802</v>
      </c>
      <c r="F208" s="17">
        <f t="shared" si="32"/>
        <v>-5688.049765888486</v>
      </c>
      <c r="G208" s="16">
        <f t="shared" si="33"/>
        <v>519453.7395505987</v>
      </c>
      <c r="H208" s="19">
        <f t="shared" si="34"/>
        <v>0.05016038078764404</v>
      </c>
      <c r="I208" s="19"/>
      <c r="J208" s="21">
        <f t="shared" si="35"/>
        <v>26231.662936155513</v>
      </c>
      <c r="K208" s="4"/>
      <c r="L208" s="4"/>
    </row>
    <row r="209" spans="1:12" ht="12">
      <c r="A209" s="4">
        <f t="shared" si="36"/>
        <v>179</v>
      </c>
      <c r="B209" s="21">
        <f t="shared" si="37"/>
        <v>519453.7395505987</v>
      </c>
      <c r="C209" s="17">
        <f t="shared" si="30"/>
        <v>-3512.886497830622</v>
      </c>
      <c r="D209" s="17">
        <f t="shared" si="31"/>
        <v>-1603.216835502584</v>
      </c>
      <c r="E209" s="23">
        <f t="shared" si="29"/>
        <v>-571.9464325552802</v>
      </c>
      <c r="F209" s="17">
        <f t="shared" si="32"/>
        <v>-5688.049765888486</v>
      </c>
      <c r="G209" s="16">
        <f t="shared" si="33"/>
        <v>515940.8530527681</v>
      </c>
      <c r="H209" s="19">
        <f t="shared" si="34"/>
        <v>0.050248861889561666</v>
      </c>
      <c r="I209" s="19"/>
      <c r="J209" s="21">
        <f t="shared" si="35"/>
        <v>26101.959216694373</v>
      </c>
      <c r="K209" s="4"/>
      <c r="L209" s="4"/>
    </row>
    <row r="210" spans="1:12" ht="12">
      <c r="A210" s="4">
        <f t="shared" si="36"/>
        <v>180</v>
      </c>
      <c r="B210" s="21">
        <f t="shared" si="37"/>
        <v>515940.8530527681</v>
      </c>
      <c r="C210" s="17">
        <f t="shared" si="30"/>
        <v>-3523.7285003916286</v>
      </c>
      <c r="D210" s="17">
        <f t="shared" si="31"/>
        <v>-1592.3748329415782</v>
      </c>
      <c r="E210" s="23">
        <f t="shared" si="29"/>
        <v>-571.9464325552802</v>
      </c>
      <c r="F210" s="17">
        <f t="shared" si="32"/>
        <v>-5688.049765888487</v>
      </c>
      <c r="G210" s="16">
        <f t="shared" si="33"/>
        <v>512417.12455237645</v>
      </c>
      <c r="H210" s="19">
        <f t="shared" si="34"/>
        <v>0.05033882281716896</v>
      </c>
      <c r="I210" s="19"/>
      <c r="J210" s="21">
        <f t="shared" si="35"/>
        <v>25971.8551859623</v>
      </c>
      <c r="K210" s="4"/>
      <c r="L210" s="4"/>
    </row>
    <row r="211" spans="1:12" ht="12">
      <c r="A211" s="4">
        <f t="shared" si="36"/>
        <v>181</v>
      </c>
      <c r="B211" s="21">
        <f t="shared" si="37"/>
        <v>512417.12455237645</v>
      </c>
      <c r="C211" s="17">
        <f t="shared" si="30"/>
        <v>-3534.603965183653</v>
      </c>
      <c r="D211" s="17">
        <f t="shared" si="31"/>
        <v>-1581.4993681495532</v>
      </c>
      <c r="E211" s="18">
        <f>-(SUM(C$16:C$18)/12*B211)</f>
        <v>-415.27137802265514</v>
      </c>
      <c r="F211" s="17">
        <f t="shared" si="32"/>
        <v>-5531.374711355861</v>
      </c>
      <c r="G211" s="16">
        <f t="shared" si="33"/>
        <v>508882.5205871928</v>
      </c>
      <c r="H211" s="19">
        <f t="shared" si="34"/>
        <v>0.046761218167714294</v>
      </c>
      <c r="I211" s="19"/>
      <c r="J211" s="21">
        <f t="shared" si="35"/>
        <v>23961.248954066505</v>
      </c>
      <c r="K211" s="4"/>
      <c r="L211" s="4"/>
    </row>
    <row r="212" spans="1:12" ht="12">
      <c r="A212" s="4">
        <f t="shared" si="36"/>
        <v>182</v>
      </c>
      <c r="B212" s="21">
        <f t="shared" si="37"/>
        <v>508882.5205871928</v>
      </c>
      <c r="C212" s="17">
        <f t="shared" si="30"/>
        <v>-3545.512995482905</v>
      </c>
      <c r="D212" s="17">
        <f t="shared" si="31"/>
        <v>-1570.5903378503024</v>
      </c>
      <c r="E212" s="23">
        <f>E211</f>
        <v>-415.27137802265514</v>
      </c>
      <c r="F212" s="17">
        <f t="shared" si="32"/>
        <v>-5531.374711355862</v>
      </c>
      <c r="G212" s="16">
        <f t="shared" si="33"/>
        <v>505337.0075917099</v>
      </c>
      <c r="H212" s="19">
        <f t="shared" si="34"/>
        <v>0.046828766220891174</v>
      </c>
      <c r="I212" s="19"/>
      <c r="J212" s="21">
        <f t="shared" si="35"/>
        <v>23830.34059047549</v>
      </c>
      <c r="K212" s="4"/>
      <c r="L212" s="4"/>
    </row>
    <row r="213" spans="1:12" ht="12">
      <c r="A213" s="4">
        <f t="shared" si="36"/>
        <v>183</v>
      </c>
      <c r="B213" s="21">
        <f t="shared" si="37"/>
        <v>505337.0075917099</v>
      </c>
      <c r="C213" s="17">
        <f t="shared" si="30"/>
        <v>-3556.455694884335</v>
      </c>
      <c r="D213" s="17">
        <f t="shared" si="31"/>
        <v>-1559.6476384488712</v>
      </c>
      <c r="E213" s="23">
        <f aca="true" t="shared" si="38" ref="E213:E270">E212</f>
        <v>-415.27137802265514</v>
      </c>
      <c r="F213" s="17">
        <f t="shared" si="32"/>
        <v>-5531.374711355861</v>
      </c>
      <c r="G213" s="16">
        <f t="shared" si="33"/>
        <v>501780.55189682555</v>
      </c>
      <c r="H213" s="19">
        <f t="shared" si="34"/>
        <v>0.046897472066415716</v>
      </c>
      <c r="I213" s="19"/>
      <c r="J213" s="21">
        <f t="shared" si="35"/>
        <v>23699.02819765832</v>
      </c>
      <c r="K213" s="4"/>
      <c r="L213" s="4"/>
    </row>
    <row r="214" spans="1:12" ht="12">
      <c r="A214" s="4">
        <f t="shared" si="36"/>
        <v>184</v>
      </c>
      <c r="B214" s="21">
        <f t="shared" si="37"/>
        <v>501780.55189682555</v>
      </c>
      <c r="C214" s="17">
        <f t="shared" si="30"/>
        <v>-3567.43216730263</v>
      </c>
      <c r="D214" s="17">
        <f t="shared" si="31"/>
        <v>-1548.671166030576</v>
      </c>
      <c r="E214" s="23">
        <f t="shared" si="38"/>
        <v>-415.27137802265514</v>
      </c>
      <c r="F214" s="17">
        <f t="shared" si="32"/>
        <v>-5531.374711355861</v>
      </c>
      <c r="G214" s="16">
        <f t="shared" si="33"/>
        <v>498213.1197295229</v>
      </c>
      <c r="H214" s="19">
        <f t="shared" si="34"/>
        <v>0.04696736539419448</v>
      </c>
      <c r="I214" s="19"/>
      <c r="J214" s="21">
        <f t="shared" si="35"/>
        <v>23567.310528638773</v>
      </c>
      <c r="K214" s="4"/>
      <c r="L214" s="4"/>
    </row>
    <row r="215" spans="1:12" ht="12">
      <c r="A215" s="4">
        <f t="shared" si="36"/>
        <v>185</v>
      </c>
      <c r="B215" s="21">
        <f t="shared" si="37"/>
        <v>498213.1197295229</v>
      </c>
      <c r="C215" s="17">
        <f t="shared" si="30"/>
        <v>-3578.442516973192</v>
      </c>
      <c r="D215" s="17">
        <f t="shared" si="31"/>
        <v>-1537.660816360014</v>
      </c>
      <c r="E215" s="23">
        <f t="shared" si="38"/>
        <v>-415.27137802265514</v>
      </c>
      <c r="F215" s="17">
        <f t="shared" si="32"/>
        <v>-5531.374711355861</v>
      </c>
      <c r="G215" s="16">
        <f t="shared" si="33"/>
        <v>494634.6772125497</v>
      </c>
      <c r="H215" s="19">
        <f t="shared" si="34"/>
        <v>0.047038476917899835</v>
      </c>
      <c r="I215" s="19"/>
      <c r="J215" s="21">
        <f t="shared" si="35"/>
        <v>23435.18633259203</v>
      </c>
      <c r="K215" s="4"/>
      <c r="L215" s="4"/>
    </row>
    <row r="216" spans="1:12" ht="12">
      <c r="A216" s="4">
        <f t="shared" si="36"/>
        <v>186</v>
      </c>
      <c r="B216" s="21">
        <f t="shared" si="37"/>
        <v>494634.6772125497</v>
      </c>
      <c r="C216" s="17">
        <f t="shared" si="30"/>
        <v>-3589.486848453129</v>
      </c>
      <c r="D216" s="17">
        <f t="shared" si="31"/>
        <v>-1526.6164848800772</v>
      </c>
      <c r="E216" s="23">
        <f t="shared" si="38"/>
        <v>-415.27137802265514</v>
      </c>
      <c r="F216" s="17">
        <f t="shared" si="32"/>
        <v>-5531.374711355861</v>
      </c>
      <c r="G216" s="16">
        <f t="shared" si="33"/>
        <v>491045.1903640966</v>
      </c>
      <c r="H216" s="19">
        <f t="shared" si="34"/>
        <v>0.047110838419481445</v>
      </c>
      <c r="I216" s="19"/>
      <c r="J216" s="21">
        <f t="shared" si="35"/>
        <v>23302.65435483279</v>
      </c>
      <c r="K216" s="4"/>
      <c r="L216" s="4"/>
    </row>
    <row r="217" spans="1:12" ht="12">
      <c r="A217" s="4">
        <f t="shared" si="36"/>
        <v>187</v>
      </c>
      <c r="B217" s="21">
        <f t="shared" si="37"/>
        <v>491045.1903640966</v>
      </c>
      <c r="C217" s="17">
        <f t="shared" si="30"/>
        <v>-3600.5652666222504</v>
      </c>
      <c r="D217" s="17">
        <f t="shared" si="31"/>
        <v>-1515.5380667109564</v>
      </c>
      <c r="E217" s="23">
        <f t="shared" si="38"/>
        <v>-415.27137802265514</v>
      </c>
      <c r="F217" s="17">
        <f t="shared" si="32"/>
        <v>-5531.374711355862</v>
      </c>
      <c r="G217" s="16">
        <f t="shared" si="33"/>
        <v>487444.6250974744</v>
      </c>
      <c r="H217" s="19">
        <f t="shared" si="34"/>
        <v>0.04718448279602053</v>
      </c>
      <c r="I217" s="19"/>
      <c r="J217" s="21">
        <f t="shared" si="35"/>
        <v>23169.71333680334</v>
      </c>
      <c r="K217" s="4"/>
      <c r="L217" s="4"/>
    </row>
    <row r="218" spans="1:12" ht="12">
      <c r="A218" s="4">
        <f t="shared" si="36"/>
        <v>188</v>
      </c>
      <c r="B218" s="21">
        <f t="shared" si="37"/>
        <v>487444.6250974744</v>
      </c>
      <c r="C218" s="17">
        <f t="shared" si="30"/>
        <v>-3611.6778766840603</v>
      </c>
      <c r="D218" s="17">
        <f t="shared" si="31"/>
        <v>-1504.4254566491466</v>
      </c>
      <c r="E218" s="23">
        <f t="shared" si="38"/>
        <v>-415.27137802265514</v>
      </c>
      <c r="F218" s="17">
        <f t="shared" si="32"/>
        <v>-5531.374711355862</v>
      </c>
      <c r="G218" s="16">
        <f t="shared" si="33"/>
        <v>483832.9472207903</v>
      </c>
      <c r="H218" s="19">
        <f t="shared" si="34"/>
        <v>0.04725944410907196</v>
      </c>
      <c r="I218" s="19"/>
      <c r="J218" s="21">
        <f t="shared" si="35"/>
        <v>23036.362016061623</v>
      </c>
      <c r="K218" s="4"/>
      <c r="L218" s="4"/>
    </row>
    <row r="219" spans="1:12" ht="12">
      <c r="A219" s="4">
        <f t="shared" si="36"/>
        <v>189</v>
      </c>
      <c r="B219" s="21">
        <f t="shared" si="37"/>
        <v>483832.9472207903</v>
      </c>
      <c r="C219" s="17">
        <f t="shared" si="30"/>
        <v>-3622.8247841667576</v>
      </c>
      <c r="D219" s="17">
        <f t="shared" si="31"/>
        <v>-1493.2785491664483</v>
      </c>
      <c r="E219" s="23">
        <f t="shared" si="38"/>
        <v>-415.27137802265514</v>
      </c>
      <c r="F219" s="17">
        <f t="shared" si="32"/>
        <v>-5531.374711355861</v>
      </c>
      <c r="G219" s="16">
        <f t="shared" si="33"/>
        <v>480210.12243662355</v>
      </c>
      <c r="H219" s="19">
        <f t="shared" si="34"/>
        <v>0.04733575763664967</v>
      </c>
      <c r="I219" s="19"/>
      <c r="J219" s="21">
        <f t="shared" si="35"/>
        <v>22902.59912626924</v>
      </c>
      <c r="K219" s="4"/>
      <c r="L219" s="4"/>
    </row>
    <row r="220" spans="1:12" ht="12">
      <c r="A220" s="4">
        <f t="shared" si="36"/>
        <v>190</v>
      </c>
      <c r="B220" s="21">
        <f t="shared" si="37"/>
        <v>480210.12243662355</v>
      </c>
      <c r="C220" s="17">
        <f t="shared" si="30"/>
        <v>-3634.0060949242416</v>
      </c>
      <c r="D220" s="17">
        <f t="shared" si="31"/>
        <v>-1482.097238408965</v>
      </c>
      <c r="E220" s="23">
        <f t="shared" si="38"/>
        <v>-415.27137802265514</v>
      </c>
      <c r="F220" s="17">
        <f t="shared" si="32"/>
        <v>-5531.374711355862</v>
      </c>
      <c r="G220" s="16">
        <f t="shared" si="33"/>
        <v>476576.1163416993</v>
      </c>
      <c r="H220" s="19">
        <f t="shared" si="34"/>
        <v>0.047413459928022116</v>
      </c>
      <c r="I220" s="19"/>
      <c r="J220" s="21">
        <f t="shared" si="35"/>
        <v>22768.423397179446</v>
      </c>
      <c r="K220" s="4"/>
      <c r="L220" s="4"/>
    </row>
    <row r="221" spans="1:12" ht="12">
      <c r="A221" s="4">
        <f t="shared" si="36"/>
        <v>191</v>
      </c>
      <c r="B221" s="21">
        <f t="shared" si="37"/>
        <v>476576.1163416993</v>
      </c>
      <c r="C221" s="17">
        <f t="shared" si="30"/>
        <v>-3645.2219151371096</v>
      </c>
      <c r="D221" s="17">
        <f t="shared" si="31"/>
        <v>-1470.881418196097</v>
      </c>
      <c r="E221" s="23">
        <f t="shared" si="38"/>
        <v>-415.27137802265514</v>
      </c>
      <c r="F221" s="17">
        <f t="shared" si="32"/>
        <v>-5531.374711355862</v>
      </c>
      <c r="G221" s="16">
        <f t="shared" si="33"/>
        <v>472930.89442656224</v>
      </c>
      <c r="H221" s="19">
        <f t="shared" si="34"/>
        <v>0.047492588861496446</v>
      </c>
      <c r="I221" s="19"/>
      <c r="J221" s="21">
        <f t="shared" si="35"/>
        <v>22633.833554625024</v>
      </c>
      <c r="K221" s="4"/>
      <c r="L221" s="4"/>
    </row>
    <row r="222" spans="1:12" ht="12">
      <c r="A222" s="4">
        <f t="shared" si="36"/>
        <v>192</v>
      </c>
      <c r="B222" s="21">
        <f t="shared" si="37"/>
        <v>472930.89442656224</v>
      </c>
      <c r="C222" s="17">
        <f t="shared" si="30"/>
        <v>-3656.472351313672</v>
      </c>
      <c r="D222" s="17">
        <f t="shared" si="31"/>
        <v>-1459.6309820195343</v>
      </c>
      <c r="E222" s="23">
        <f t="shared" si="38"/>
        <v>-415.27137802265514</v>
      </c>
      <c r="F222" s="17">
        <f t="shared" si="32"/>
        <v>-5531.374711355861</v>
      </c>
      <c r="G222" s="16">
        <f t="shared" si="33"/>
        <v>469274.42207524856</v>
      </c>
      <c r="H222" s="19">
        <f t="shared" si="34"/>
        <v>0.0475731837053837</v>
      </c>
      <c r="I222" s="19"/>
      <c r="J222" s="21">
        <f t="shared" si="35"/>
        <v>22498.82832050627</v>
      </c>
      <c r="K222" s="4"/>
      <c r="L222" s="4"/>
    </row>
    <row r="223" spans="1:12" ht="12">
      <c r="A223" s="4">
        <f t="shared" si="36"/>
        <v>193</v>
      </c>
      <c r="B223" s="21">
        <f t="shared" si="37"/>
        <v>469274.42207524856</v>
      </c>
      <c r="C223" s="17">
        <f aca="true" t="shared" si="39" ref="C223:C286">PPMT(C$19/12,A223,300,C$15)</f>
        <v>-3667.7575102909614</v>
      </c>
      <c r="D223" s="17">
        <f aca="true" t="shared" si="40" ref="D223:D286">IPMT(C$19/12,A223,300,C$15)</f>
        <v>-1448.3458230422452</v>
      </c>
      <c r="E223" s="23">
        <f t="shared" si="38"/>
        <v>-415.27137802265514</v>
      </c>
      <c r="F223" s="17">
        <f t="shared" si="32"/>
        <v>-5531.374711355862</v>
      </c>
      <c r="G223" s="16">
        <f t="shared" si="33"/>
        <v>465606.6645649576</v>
      </c>
      <c r="H223" s="19">
        <f t="shared" si="34"/>
        <v>0.04765528518235075</v>
      </c>
      <c r="I223" s="19"/>
      <c r="J223" s="21">
        <f t="shared" si="35"/>
        <v>22363.406412778804</v>
      </c>
      <c r="K223" s="4"/>
      <c r="L223" s="4"/>
    </row>
    <row r="224" spans="1:12" ht="12">
      <c r="A224" s="4">
        <f t="shared" si="36"/>
        <v>194</v>
      </c>
      <c r="B224" s="21">
        <f t="shared" si="37"/>
        <v>465606.6645649576</v>
      </c>
      <c r="C224" s="17">
        <f t="shared" si="39"/>
        <v>-3679.0774992357456</v>
      </c>
      <c r="D224" s="17">
        <f t="shared" si="40"/>
        <v>-1437.025834097461</v>
      </c>
      <c r="E224" s="23">
        <f t="shared" si="38"/>
        <v>-415.27137802265514</v>
      </c>
      <c r="F224" s="17">
        <f aca="true" t="shared" si="41" ref="F224:F287">C224+D224+E224</f>
        <v>-5531.374711355862</v>
      </c>
      <c r="G224" s="16">
        <f aca="true" t="shared" si="42" ref="G224:G287">SUM(B224:C224)</f>
        <v>461927.58706572186</v>
      </c>
      <c r="H224" s="19">
        <f aca="true" t="shared" si="43" ref="H224:H287">(D224+E224)/-B224*12</f>
        <v>0.0477389355373808</v>
      </c>
      <c r="I224" s="19"/>
      <c r="J224" s="21">
        <f aca="true" t="shared" si="44" ref="J224:J287">B224*H224</f>
        <v>22227.566545441397</v>
      </c>
      <c r="K224" s="4"/>
      <c r="L224" s="4"/>
    </row>
    <row r="225" spans="1:12" ht="12">
      <c r="A225" s="4">
        <f aca="true" t="shared" si="45" ref="A225:A288">A224+1</f>
        <v>195</v>
      </c>
      <c r="B225" s="21">
        <f aca="true" t="shared" si="46" ref="B225:B288">G224</f>
        <v>461927.58706572186</v>
      </c>
      <c r="C225" s="17">
        <f t="shared" si="39"/>
        <v>-3690.432425645548</v>
      </c>
      <c r="D225" s="17">
        <f t="shared" si="40"/>
        <v>-1425.670907687659</v>
      </c>
      <c r="E225" s="23">
        <f t="shared" si="38"/>
        <v>-415.27137802265514</v>
      </c>
      <c r="F225" s="17">
        <f t="shared" si="41"/>
        <v>-5531.374711355862</v>
      </c>
      <c r="G225" s="16">
        <f t="shared" si="42"/>
        <v>458237.15464007633</v>
      </c>
      <c r="H225" s="19">
        <f t="shared" si="43"/>
        <v>0.04782417860958081</v>
      </c>
      <c r="I225" s="19"/>
      <c r="J225" s="21">
        <f t="shared" si="44"/>
        <v>22091.307428523774</v>
      </c>
      <c r="K225" s="4"/>
      <c r="L225" s="4"/>
    </row>
    <row r="226" spans="1:12" ht="12">
      <c r="A226" s="4">
        <f t="shared" si="45"/>
        <v>196</v>
      </c>
      <c r="B226" s="21">
        <f t="shared" si="46"/>
        <v>458237.15464007633</v>
      </c>
      <c r="C226" s="17">
        <f t="shared" si="39"/>
        <v>-3701.8223973496656</v>
      </c>
      <c r="D226" s="17">
        <f t="shared" si="40"/>
        <v>-1414.2809359835414</v>
      </c>
      <c r="E226" s="23">
        <f t="shared" si="38"/>
        <v>-415.27137802265514</v>
      </c>
      <c r="F226" s="17">
        <f t="shared" si="41"/>
        <v>-5531.374711355862</v>
      </c>
      <c r="G226" s="16">
        <f t="shared" si="42"/>
        <v>454535.33224272664</v>
      </c>
      <c r="H226" s="19">
        <f t="shared" si="43"/>
        <v>0.0479110599080921</v>
      </c>
      <c r="I226" s="19"/>
      <c r="J226" s="21">
        <f t="shared" si="44"/>
        <v>21954.627768074362</v>
      </c>
      <c r="K226" s="4"/>
      <c r="L226" s="4"/>
    </row>
    <row r="227" spans="1:12" ht="12">
      <c r="A227" s="4">
        <f t="shared" si="45"/>
        <v>197</v>
      </c>
      <c r="B227" s="21">
        <f t="shared" si="46"/>
        <v>454535.33224272664</v>
      </c>
      <c r="C227" s="17">
        <f t="shared" si="39"/>
        <v>-3713.2475225101957</v>
      </c>
      <c r="D227" s="17">
        <f t="shared" si="40"/>
        <v>-1402.8558108230102</v>
      </c>
      <c r="E227" s="23">
        <f t="shared" si="38"/>
        <v>-415.27137802265514</v>
      </c>
      <c r="F227" s="17">
        <f t="shared" si="41"/>
        <v>-5531.374711355861</v>
      </c>
      <c r="G227" s="16">
        <f t="shared" si="42"/>
        <v>450822.08472021646</v>
      </c>
      <c r="H227" s="19">
        <f t="shared" si="43"/>
        <v>0.04799962669238042</v>
      </c>
      <c r="I227" s="19"/>
      <c r="J227" s="21">
        <f t="shared" si="44"/>
        <v>21817.526266147983</v>
      </c>
      <c r="K227" s="4"/>
      <c r="L227" s="4"/>
    </row>
    <row r="228" spans="1:12" ht="12">
      <c r="A228" s="4">
        <f t="shared" si="45"/>
        <v>198</v>
      </c>
      <c r="B228" s="21">
        <f t="shared" si="46"/>
        <v>450822.08472021646</v>
      </c>
      <c r="C228" s="17">
        <f t="shared" si="39"/>
        <v>-3724.707909623064</v>
      </c>
      <c r="D228" s="17">
        <f t="shared" si="40"/>
        <v>-1391.3954237101425</v>
      </c>
      <c r="E228" s="23">
        <f t="shared" si="38"/>
        <v>-415.27137802265514</v>
      </c>
      <c r="F228" s="17">
        <f t="shared" si="41"/>
        <v>-5531.374711355862</v>
      </c>
      <c r="G228" s="16">
        <f t="shared" si="42"/>
        <v>447097.3768105934</v>
      </c>
      <c r="H228" s="19">
        <f t="shared" si="43"/>
        <v>0.04808992805720319</v>
      </c>
      <c r="I228" s="19"/>
      <c r="J228" s="21">
        <f t="shared" si="44"/>
        <v>21680.00162079357</v>
      </c>
      <c r="K228" s="4"/>
      <c r="L228" s="4"/>
    </row>
    <row r="229" spans="1:12" ht="12">
      <c r="A229" s="4">
        <f t="shared" si="45"/>
        <v>199</v>
      </c>
      <c r="B229" s="21">
        <f t="shared" si="46"/>
        <v>447097.3768105934</v>
      </c>
      <c r="C229" s="17">
        <f t="shared" si="39"/>
        <v>-3736.2036675190484</v>
      </c>
      <c r="D229" s="17">
        <f t="shared" si="40"/>
        <v>-1379.8996658141584</v>
      </c>
      <c r="E229" s="23">
        <f t="shared" si="38"/>
        <v>-415.27137802265514</v>
      </c>
      <c r="F229" s="17">
        <f t="shared" si="41"/>
        <v>-5531.374711355862</v>
      </c>
      <c r="G229" s="16">
        <f t="shared" si="42"/>
        <v>443361.1731430744</v>
      </c>
      <c r="H229" s="19">
        <f t="shared" si="43"/>
        <v>0.048182015022574715</v>
      </c>
      <c r="I229" s="19"/>
      <c r="J229" s="21">
        <f t="shared" si="44"/>
        <v>21542.05252604176</v>
      </c>
      <c r="K229" s="4"/>
      <c r="L229" s="4"/>
    </row>
    <row r="230" spans="1:12" ht="12">
      <c r="A230" s="4">
        <f t="shared" si="45"/>
        <v>200</v>
      </c>
      <c r="B230" s="21">
        <f t="shared" si="46"/>
        <v>443361.1731430744</v>
      </c>
      <c r="C230" s="17">
        <f t="shared" si="39"/>
        <v>-3747.734905364819</v>
      </c>
      <c r="D230" s="17">
        <f t="shared" si="40"/>
        <v>-1368.3684279683876</v>
      </c>
      <c r="E230" s="23">
        <f t="shared" si="38"/>
        <v>-415.27137802265514</v>
      </c>
      <c r="F230" s="17">
        <f t="shared" si="41"/>
        <v>-5531.374711355862</v>
      </c>
      <c r="G230" s="16">
        <f t="shared" si="42"/>
        <v>439613.4382377096</v>
      </c>
      <c r="H230" s="19">
        <f t="shared" si="43"/>
        <v>0.048275940629075934</v>
      </c>
      <c r="I230" s="19"/>
      <c r="J230" s="21">
        <f t="shared" si="44"/>
        <v>21403.677671892514</v>
      </c>
      <c r="K230" s="4"/>
      <c r="L230" s="4"/>
    </row>
    <row r="231" spans="1:12" ht="12">
      <c r="A231" s="4">
        <f t="shared" si="45"/>
        <v>201</v>
      </c>
      <c r="B231" s="21">
        <f t="shared" si="46"/>
        <v>439613.4382377096</v>
      </c>
      <c r="C231" s="17">
        <f t="shared" si="39"/>
        <v>-3759.3017326639733</v>
      </c>
      <c r="D231" s="17">
        <f t="shared" si="40"/>
        <v>-1356.8016006692333</v>
      </c>
      <c r="E231" s="23">
        <f t="shared" si="38"/>
        <v>-415.27137802265514</v>
      </c>
      <c r="F231" s="17">
        <f t="shared" si="41"/>
        <v>-5531.374711355862</v>
      </c>
      <c r="G231" s="16">
        <f t="shared" si="42"/>
        <v>435854.1365050456</v>
      </c>
      <c r="H231" s="19">
        <f t="shared" si="43"/>
        <v>0.04837176003888269</v>
      </c>
      <c r="I231" s="19"/>
      <c r="J231" s="21">
        <f t="shared" si="44"/>
        <v>21264.875744302662</v>
      </c>
      <c r="K231" s="4"/>
      <c r="L231" s="4"/>
    </row>
    <row r="232" spans="1:12" ht="12">
      <c r="A232" s="4">
        <f t="shared" si="45"/>
        <v>202</v>
      </c>
      <c r="B232" s="21">
        <f t="shared" si="46"/>
        <v>435854.1365050456</v>
      </c>
      <c r="C232" s="17">
        <f t="shared" si="39"/>
        <v>-3770.904259258074</v>
      </c>
      <c r="D232" s="17">
        <f t="shared" si="40"/>
        <v>-1345.1990740751323</v>
      </c>
      <c r="E232" s="23">
        <f t="shared" si="38"/>
        <v>-415.27137802265514</v>
      </c>
      <c r="F232" s="17">
        <f t="shared" si="41"/>
        <v>-5531.374711355861</v>
      </c>
      <c r="G232" s="16">
        <f t="shared" si="42"/>
        <v>432083.2322457875</v>
      </c>
      <c r="H232" s="19">
        <f t="shared" si="43"/>
        <v>0.04846953064291703</v>
      </c>
      <c r="I232" s="19"/>
      <c r="J232" s="21">
        <f t="shared" si="44"/>
        <v>21125.645425173447</v>
      </c>
      <c r="K232" s="4"/>
      <c r="L232" s="4"/>
    </row>
    <row r="233" spans="1:12" ht="12">
      <c r="A233" s="4">
        <f t="shared" si="45"/>
        <v>203</v>
      </c>
      <c r="B233" s="21">
        <f t="shared" si="46"/>
        <v>432083.2322457875</v>
      </c>
      <c r="C233" s="17">
        <f t="shared" si="39"/>
        <v>-3782.5425953276945</v>
      </c>
      <c r="D233" s="17">
        <f t="shared" si="40"/>
        <v>-1333.5607380055123</v>
      </c>
      <c r="E233" s="23">
        <f t="shared" si="38"/>
        <v>-415.27137802265514</v>
      </c>
      <c r="F233" s="17">
        <f t="shared" si="41"/>
        <v>-5531.374711355862</v>
      </c>
      <c r="G233" s="16">
        <f t="shared" si="42"/>
        <v>428300.6896504598</v>
      </c>
      <c r="H233" s="19">
        <f t="shared" si="43"/>
        <v>0.04856931217455872</v>
      </c>
      <c r="I233" s="19"/>
      <c r="J233" s="21">
        <f t="shared" si="44"/>
        <v>20985.98539233801</v>
      </c>
      <c r="K233" s="4"/>
      <c r="L233" s="4"/>
    </row>
    <row r="234" spans="1:12" ht="12">
      <c r="A234" s="4">
        <f t="shared" si="45"/>
        <v>204</v>
      </c>
      <c r="B234" s="21">
        <f t="shared" si="46"/>
        <v>428300.6896504598</v>
      </c>
      <c r="C234" s="17">
        <f t="shared" si="39"/>
        <v>-3794.216851393464</v>
      </c>
      <c r="D234" s="17">
        <f t="shared" si="40"/>
        <v>-1321.8864819397431</v>
      </c>
      <c r="E234" s="23">
        <f t="shared" si="38"/>
        <v>-415.27137802265514</v>
      </c>
      <c r="F234" s="17">
        <f t="shared" si="41"/>
        <v>-5531.374711355862</v>
      </c>
      <c r="G234" s="16">
        <f t="shared" si="42"/>
        <v>424506.47279906634</v>
      </c>
      <c r="H234" s="19">
        <f t="shared" si="43"/>
        <v>0.04867116683039037</v>
      </c>
      <c r="I234" s="19"/>
      <c r="J234" s="21">
        <f t="shared" si="44"/>
        <v>20845.894319548777</v>
      </c>
      <c r="K234" s="4"/>
      <c r="L234" s="4"/>
    </row>
    <row r="235" spans="1:12" ht="12">
      <c r="A235" s="4">
        <f t="shared" si="45"/>
        <v>205</v>
      </c>
      <c r="B235" s="21">
        <f t="shared" si="46"/>
        <v>424506.47279906634</v>
      </c>
      <c r="C235" s="17">
        <f t="shared" si="39"/>
        <v>-3805.9271383171154</v>
      </c>
      <c r="D235" s="17">
        <f t="shared" si="40"/>
        <v>-1310.1761950160908</v>
      </c>
      <c r="E235" s="23">
        <f t="shared" si="38"/>
        <v>-415.27137802265514</v>
      </c>
      <c r="F235" s="17">
        <f t="shared" si="41"/>
        <v>-5531.374711355861</v>
      </c>
      <c r="G235" s="16">
        <f t="shared" si="42"/>
        <v>420700.5456607492</v>
      </c>
      <c r="H235" s="19">
        <f t="shared" si="43"/>
        <v>0.048775159398489365</v>
      </c>
      <c r="I235" s="19"/>
      <c r="J235" s="21">
        <f t="shared" si="44"/>
        <v>20705.37087646495</v>
      </c>
      <c r="K235" s="4"/>
      <c r="L235" s="4"/>
    </row>
    <row r="236" spans="1:12" ht="12">
      <c r="A236" s="4">
        <f t="shared" si="45"/>
        <v>206</v>
      </c>
      <c r="B236" s="21">
        <f t="shared" si="46"/>
        <v>420700.5456607492</v>
      </c>
      <c r="C236" s="17">
        <f t="shared" si="39"/>
        <v>-3817.673567302544</v>
      </c>
      <c r="D236" s="17">
        <f t="shared" si="40"/>
        <v>-1298.429766030663</v>
      </c>
      <c r="E236" s="23">
        <f t="shared" si="38"/>
        <v>-415.27137802265514</v>
      </c>
      <c r="F236" s="17">
        <f t="shared" si="41"/>
        <v>-5531.374711355862</v>
      </c>
      <c r="G236" s="16">
        <f t="shared" si="42"/>
        <v>416882.87209344667</v>
      </c>
      <c r="H236" s="19">
        <f t="shared" si="43"/>
        <v>0.04888135739482225</v>
      </c>
      <c r="I236" s="19"/>
      <c r="J236" s="21">
        <f t="shared" si="44"/>
        <v>20564.413728639818</v>
      </c>
      <c r="K236" s="4"/>
      <c r="L236" s="4"/>
    </row>
    <row r="237" spans="1:12" ht="12">
      <c r="A237" s="4">
        <f t="shared" si="45"/>
        <v>207</v>
      </c>
      <c r="B237" s="21">
        <f t="shared" si="46"/>
        <v>416882.87209344667</v>
      </c>
      <c r="C237" s="17">
        <f t="shared" si="39"/>
        <v>-3829.4562498968553</v>
      </c>
      <c r="D237" s="17">
        <f t="shared" si="40"/>
        <v>-1286.6470834363517</v>
      </c>
      <c r="E237" s="23">
        <f t="shared" si="38"/>
        <v>-415.27137802265514</v>
      </c>
      <c r="F237" s="17">
        <f t="shared" si="41"/>
        <v>-5531.374711355862</v>
      </c>
      <c r="G237" s="16">
        <f t="shared" si="42"/>
        <v>413053.4158435498</v>
      </c>
      <c r="H237" s="19">
        <f t="shared" si="43"/>
        <v>0.04898983120834513</v>
      </c>
      <c r="I237" s="19"/>
      <c r="J237" s="21">
        <f t="shared" si="44"/>
        <v>20423.021537508084</v>
      </c>
      <c r="K237" s="4"/>
      <c r="L237" s="4"/>
    </row>
    <row r="238" spans="1:12" ht="12">
      <c r="A238" s="4">
        <f t="shared" si="45"/>
        <v>208</v>
      </c>
      <c r="B238" s="21">
        <f t="shared" si="46"/>
        <v>413053.4158435498</v>
      </c>
      <c r="C238" s="17">
        <f t="shared" si="39"/>
        <v>-3841.27529799143</v>
      </c>
      <c r="D238" s="17">
        <f t="shared" si="40"/>
        <v>-1274.828035341777</v>
      </c>
      <c r="E238" s="23">
        <f t="shared" si="38"/>
        <v>-415.27137802265514</v>
      </c>
      <c r="F238" s="17">
        <f t="shared" si="41"/>
        <v>-5531.374711355862</v>
      </c>
      <c r="G238" s="16">
        <f t="shared" si="42"/>
        <v>409212.1405455584</v>
      </c>
      <c r="H238" s="19">
        <f t="shared" si="43"/>
        <v>0.04910065425546557</v>
      </c>
      <c r="I238" s="19"/>
      <c r="J238" s="21">
        <f t="shared" si="44"/>
        <v>20281.192960373184</v>
      </c>
      <c r="K238" s="4"/>
      <c r="L238" s="4"/>
    </row>
    <row r="239" spans="1:12" ht="12">
      <c r="A239" s="4">
        <f t="shared" si="45"/>
        <v>209</v>
      </c>
      <c r="B239" s="21">
        <f t="shared" si="46"/>
        <v>409212.1405455584</v>
      </c>
      <c r="C239" s="17">
        <f t="shared" si="39"/>
        <v>-3853.1308238229853</v>
      </c>
      <c r="D239" s="17">
        <f t="shared" si="40"/>
        <v>-1262.972509510222</v>
      </c>
      <c r="E239" s="23">
        <f t="shared" si="38"/>
        <v>-415.27137802265514</v>
      </c>
      <c r="F239" s="17">
        <f t="shared" si="41"/>
        <v>-5531.374711355862</v>
      </c>
      <c r="G239" s="16">
        <f t="shared" si="42"/>
        <v>405359.00972173543</v>
      </c>
      <c r="H239" s="19">
        <f t="shared" si="43"/>
        <v>0.049213903144577936</v>
      </c>
      <c r="I239" s="19"/>
      <c r="J239" s="21">
        <f t="shared" si="44"/>
        <v>20138.926650394525</v>
      </c>
      <c r="K239" s="4"/>
      <c r="L239" s="4"/>
    </row>
    <row r="240" spans="1:12" ht="12">
      <c r="A240" s="4">
        <f t="shared" si="45"/>
        <v>210</v>
      </c>
      <c r="B240" s="21">
        <f t="shared" si="46"/>
        <v>405359.00972173543</v>
      </c>
      <c r="C240" s="17">
        <f t="shared" si="39"/>
        <v>-3865.022939974639</v>
      </c>
      <c r="D240" s="17">
        <f t="shared" si="40"/>
        <v>-1251.0803933585673</v>
      </c>
      <c r="E240" s="23">
        <f t="shared" si="38"/>
        <v>-415.27137802265514</v>
      </c>
      <c r="F240" s="17">
        <f t="shared" si="41"/>
        <v>-5531.374711355861</v>
      </c>
      <c r="G240" s="16">
        <f t="shared" si="42"/>
        <v>401493.9867817608</v>
      </c>
      <c r="H240" s="19">
        <f t="shared" si="43"/>
        <v>0.04932965785144721</v>
      </c>
      <c r="I240" s="19"/>
      <c r="J240" s="21">
        <f t="shared" si="44"/>
        <v>19996.221256574674</v>
      </c>
      <c r="K240" s="4"/>
      <c r="L240" s="4"/>
    </row>
    <row r="241" spans="1:12" ht="12">
      <c r="A241" s="4">
        <f t="shared" si="45"/>
        <v>211</v>
      </c>
      <c r="B241" s="21">
        <f t="shared" si="46"/>
        <v>401493.9867817608</v>
      </c>
      <c r="C241" s="17">
        <f t="shared" si="39"/>
        <v>-3876.951759376983</v>
      </c>
      <c r="D241" s="17">
        <f t="shared" si="40"/>
        <v>-1239.151573956224</v>
      </c>
      <c r="E241" s="23">
        <f t="shared" si="38"/>
        <v>-415.27137802265514</v>
      </c>
      <c r="F241" s="17">
        <f t="shared" si="41"/>
        <v>-5531.374711355862</v>
      </c>
      <c r="G241" s="16">
        <f t="shared" si="42"/>
        <v>397617.03502238385</v>
      </c>
      <c r="H241" s="19">
        <f t="shared" si="43"/>
        <v>0.04944800190628519</v>
      </c>
      <c r="I241" s="19"/>
      <c r="J241" s="21">
        <f t="shared" si="44"/>
        <v>19853.07542374655</v>
      </c>
      <c r="K241" s="4"/>
      <c r="L241" s="4"/>
    </row>
    <row r="242" spans="1:12" ht="12">
      <c r="A242" s="4">
        <f t="shared" si="45"/>
        <v>212</v>
      </c>
      <c r="B242" s="21">
        <f t="shared" si="46"/>
        <v>397617.03502238385</v>
      </c>
      <c r="C242" s="17">
        <f t="shared" si="39"/>
        <v>-3888.917395309148</v>
      </c>
      <c r="D242" s="17">
        <f t="shared" si="40"/>
        <v>-1227.185938024058</v>
      </c>
      <c r="E242" s="23">
        <f t="shared" si="38"/>
        <v>-415.27137802265514</v>
      </c>
      <c r="F242" s="17">
        <f t="shared" si="41"/>
        <v>-5531.374711355861</v>
      </c>
      <c r="G242" s="16">
        <f t="shared" si="42"/>
        <v>393728.1176270747</v>
      </c>
      <c r="H242" s="19">
        <f t="shared" si="43"/>
        <v>0.04956902259343846</v>
      </c>
      <c r="I242" s="19"/>
      <c r="J242" s="21">
        <f t="shared" si="44"/>
        <v>19709.487792560558</v>
      </c>
      <c r="K242" s="4"/>
      <c r="L242" s="4"/>
    </row>
    <row r="243" spans="1:12" ht="12">
      <c r="A243" s="4">
        <f t="shared" si="45"/>
        <v>213</v>
      </c>
      <c r="B243" s="21">
        <f t="shared" si="46"/>
        <v>393728.1176270747</v>
      </c>
      <c r="C243" s="17">
        <f t="shared" si="39"/>
        <v>-3900.919961399889</v>
      </c>
      <c r="D243" s="17">
        <f t="shared" si="40"/>
        <v>-1215.1833719333172</v>
      </c>
      <c r="E243" s="23">
        <f t="shared" si="38"/>
        <v>-415.27137802265514</v>
      </c>
      <c r="F243" s="17">
        <f t="shared" si="41"/>
        <v>-5531.374711355861</v>
      </c>
      <c r="G243" s="16">
        <f t="shared" si="42"/>
        <v>389827.19766567484</v>
      </c>
      <c r="H243" s="19">
        <f t="shared" si="43"/>
        <v>0.04969281116469151</v>
      </c>
      <c r="I243" s="19"/>
      <c r="J243" s="21">
        <f t="shared" si="44"/>
        <v>19565.45699947167</v>
      </c>
      <c r="K243" s="4"/>
      <c r="L243" s="4"/>
    </row>
    <row r="244" spans="1:12" ht="12">
      <c r="A244" s="4">
        <f t="shared" si="45"/>
        <v>214</v>
      </c>
      <c r="B244" s="21">
        <f t="shared" si="46"/>
        <v>389827.19766567484</v>
      </c>
      <c r="C244" s="17">
        <f t="shared" si="39"/>
        <v>-3912.9595716286553</v>
      </c>
      <c r="D244" s="17">
        <f t="shared" si="40"/>
        <v>-1203.1437617045508</v>
      </c>
      <c r="E244" s="23">
        <f t="shared" si="38"/>
        <v>-415.27137802265514</v>
      </c>
      <c r="F244" s="17">
        <f t="shared" si="41"/>
        <v>-5531.374711355861</v>
      </c>
      <c r="G244" s="16">
        <f t="shared" si="42"/>
        <v>385914.2380940462</v>
      </c>
      <c r="H244" s="19">
        <f t="shared" si="43"/>
        <v>0.049819463067280315</v>
      </c>
      <c r="I244" s="19"/>
      <c r="J244" s="21">
        <f t="shared" si="44"/>
        <v>19420.98167672647</v>
      </c>
      <c r="K244" s="4"/>
      <c r="L244" s="4"/>
    </row>
    <row r="245" spans="1:12" ht="12">
      <c r="A245" s="4">
        <f t="shared" si="45"/>
        <v>215</v>
      </c>
      <c r="B245" s="21">
        <f t="shared" si="46"/>
        <v>385914.2380940462</v>
      </c>
      <c r="C245" s="17">
        <f t="shared" si="39"/>
        <v>-3925.0363403266797</v>
      </c>
      <c r="D245" s="17">
        <f t="shared" si="40"/>
        <v>-1191.0669930065271</v>
      </c>
      <c r="E245" s="23">
        <f t="shared" si="38"/>
        <v>-415.27137802265514</v>
      </c>
      <c r="F245" s="17">
        <f t="shared" si="41"/>
        <v>-5531.374711355862</v>
      </c>
      <c r="G245" s="16">
        <f t="shared" si="42"/>
        <v>381989.20175371954</v>
      </c>
      <c r="H245" s="19">
        <f t="shared" si="43"/>
        <v>0.049949078187814015</v>
      </c>
      <c r="I245" s="19"/>
      <c r="J245" s="21">
        <f t="shared" si="44"/>
        <v>19276.060452350186</v>
      </c>
      <c r="K245" s="4"/>
      <c r="L245" s="4"/>
    </row>
    <row r="246" spans="1:12" ht="12">
      <c r="A246" s="4">
        <f t="shared" si="45"/>
        <v>216</v>
      </c>
      <c r="B246" s="21">
        <f t="shared" si="46"/>
        <v>381989.20175371954</v>
      </c>
      <c r="C246" s="17">
        <f t="shared" si="39"/>
        <v>-3937.1503821780584</v>
      </c>
      <c r="D246" s="17">
        <f t="shared" si="40"/>
        <v>-1178.9529511551484</v>
      </c>
      <c r="E246" s="23">
        <f t="shared" si="38"/>
        <v>-415.27137802265514</v>
      </c>
      <c r="F246" s="17">
        <f t="shared" si="41"/>
        <v>-5531.374711355862</v>
      </c>
      <c r="G246" s="16">
        <f t="shared" si="42"/>
        <v>378052.05137154146</v>
      </c>
      <c r="H246" s="19">
        <f t="shared" si="43"/>
        <v>0.05008176111341442</v>
      </c>
      <c r="I246" s="19"/>
      <c r="J246" s="21">
        <f t="shared" si="44"/>
        <v>19130.691950133645</v>
      </c>
      <c r="K246" s="4"/>
      <c r="L246" s="4"/>
    </row>
    <row r="247" spans="1:12" ht="12">
      <c r="A247" s="4">
        <f t="shared" si="45"/>
        <v>217</v>
      </c>
      <c r="B247" s="21">
        <f t="shared" si="46"/>
        <v>378052.05137154146</v>
      </c>
      <c r="C247" s="17">
        <f t="shared" si="39"/>
        <v>-3949.3018122208455</v>
      </c>
      <c r="D247" s="17">
        <f t="shared" si="40"/>
        <v>-1166.8015211123613</v>
      </c>
      <c r="E247" s="23">
        <f t="shared" si="38"/>
        <v>-415.27137802265514</v>
      </c>
      <c r="F247" s="17">
        <f t="shared" si="41"/>
        <v>-5531.374711355862</v>
      </c>
      <c r="G247" s="16">
        <f t="shared" si="42"/>
        <v>374102.7495593206</v>
      </c>
      <c r="H247" s="19">
        <f t="shared" si="43"/>
        <v>0.05021762141150841</v>
      </c>
      <c r="I247" s="19"/>
      <c r="J247" s="21">
        <f t="shared" si="44"/>
        <v>18984.874789620197</v>
      </c>
      <c r="K247" s="4"/>
      <c r="L247" s="4"/>
    </row>
    <row r="248" spans="1:12" ht="12">
      <c r="A248" s="4">
        <f t="shared" si="45"/>
        <v>218</v>
      </c>
      <c r="B248" s="21">
        <f t="shared" si="46"/>
        <v>374102.7495593206</v>
      </c>
      <c r="C248" s="17">
        <f t="shared" si="39"/>
        <v>-3961.490745848142</v>
      </c>
      <c r="D248" s="17">
        <f t="shared" si="40"/>
        <v>-1154.6125874850648</v>
      </c>
      <c r="E248" s="23">
        <f t="shared" si="38"/>
        <v>-415.27137802265514</v>
      </c>
      <c r="F248" s="17">
        <f t="shared" si="41"/>
        <v>-5531.374711355862</v>
      </c>
      <c r="G248" s="16">
        <f t="shared" si="42"/>
        <v>370141.25881347246</v>
      </c>
      <c r="H248" s="19">
        <f t="shared" si="43"/>
        <v>0.05035677392984636</v>
      </c>
      <c r="I248" s="19"/>
      <c r="J248" s="21">
        <f t="shared" si="44"/>
        <v>18838.60758609264</v>
      </c>
      <c r="K248" s="4"/>
      <c r="L248" s="4"/>
    </row>
    <row r="249" spans="1:12" ht="12">
      <c r="A249" s="4">
        <f t="shared" si="45"/>
        <v>219</v>
      </c>
      <c r="B249" s="21">
        <f t="shared" si="46"/>
        <v>370141.25881347246</v>
      </c>
      <c r="C249" s="17">
        <f t="shared" si="39"/>
        <v>-3973.7172988091934</v>
      </c>
      <c r="D249" s="17">
        <f t="shared" si="40"/>
        <v>-1142.3860345240134</v>
      </c>
      <c r="E249" s="23">
        <f t="shared" si="38"/>
        <v>-415.27137802265514</v>
      </c>
      <c r="F249" s="17">
        <f t="shared" si="41"/>
        <v>-5531.374711355862</v>
      </c>
      <c r="G249" s="16">
        <f t="shared" si="42"/>
        <v>366167.54151466326</v>
      </c>
      <c r="H249" s="19">
        <f t="shared" si="43"/>
        <v>0.050499339118472986</v>
      </c>
      <c r="I249" s="19"/>
      <c r="J249" s="21">
        <f t="shared" si="44"/>
        <v>18691.888950560024</v>
      </c>
      <c r="K249" s="4"/>
      <c r="L249" s="4"/>
    </row>
    <row r="250" spans="1:12" ht="12">
      <c r="A250" s="4">
        <f t="shared" si="45"/>
        <v>220</v>
      </c>
      <c r="B250" s="21">
        <f t="shared" si="46"/>
        <v>366167.54151466326</v>
      </c>
      <c r="C250" s="17">
        <f t="shared" si="39"/>
        <v>-3985.9815872104864</v>
      </c>
      <c r="D250" s="17">
        <f t="shared" si="40"/>
        <v>-1130.1217461227204</v>
      </c>
      <c r="E250" s="23">
        <f t="shared" si="38"/>
        <v>-415.27137802265514</v>
      </c>
      <c r="F250" s="17">
        <f t="shared" si="41"/>
        <v>-5531.374711355862</v>
      </c>
      <c r="G250" s="16">
        <f t="shared" si="42"/>
        <v>362181.55992745276</v>
      </c>
      <c r="H250" s="19">
        <f t="shared" si="43"/>
        <v>0.05064544337554802</v>
      </c>
      <c r="I250" s="19"/>
      <c r="J250" s="21">
        <f t="shared" si="44"/>
        <v>18544.717489744507</v>
      </c>
      <c r="K250" s="4"/>
      <c r="L250" s="14"/>
    </row>
    <row r="251" spans="1:12" ht="12">
      <c r="A251" s="4">
        <f t="shared" si="45"/>
        <v>221</v>
      </c>
      <c r="B251" s="21">
        <f t="shared" si="46"/>
        <v>362181.55992745276</v>
      </c>
      <c r="C251" s="17">
        <f t="shared" si="39"/>
        <v>-3998.283727516855</v>
      </c>
      <c r="D251" s="17">
        <f t="shared" si="40"/>
        <v>-1117.8196058163521</v>
      </c>
      <c r="E251" s="23">
        <f t="shared" si="38"/>
        <v>-415.27137802265514</v>
      </c>
      <c r="F251" s="17">
        <f t="shared" si="41"/>
        <v>-5531.374711355862</v>
      </c>
      <c r="G251" s="16">
        <f t="shared" si="42"/>
        <v>358183.27619993594</v>
      </c>
      <c r="H251" s="19">
        <f t="shared" si="43"/>
        <v>0.05079521941910334</v>
      </c>
      <c r="I251" s="19"/>
      <c r="J251" s="21">
        <f t="shared" si="44"/>
        <v>18397.09180606809</v>
      </c>
      <c r="K251" s="4"/>
      <c r="L251" s="4"/>
    </row>
    <row r="252" spans="1:12" ht="12">
      <c r="A252" s="4">
        <f t="shared" si="45"/>
        <v>222</v>
      </c>
      <c r="B252" s="21">
        <f t="shared" si="46"/>
        <v>358183.27619993594</v>
      </c>
      <c r="C252" s="17">
        <f t="shared" si="39"/>
        <v>-4010.623836552582</v>
      </c>
      <c r="D252" s="17">
        <f t="shared" si="40"/>
        <v>-1105.4794967806242</v>
      </c>
      <c r="E252" s="23">
        <f t="shared" si="38"/>
        <v>-415.27137802265514</v>
      </c>
      <c r="F252" s="17">
        <f t="shared" si="41"/>
        <v>-5531.374711355861</v>
      </c>
      <c r="G252" s="16">
        <f t="shared" si="42"/>
        <v>354172.6523633833</v>
      </c>
      <c r="H252" s="19">
        <f t="shared" si="43"/>
        <v>0.05094880668703487</v>
      </c>
      <c r="I252" s="19"/>
      <c r="J252" s="21">
        <f t="shared" si="44"/>
        <v>18249.010497639356</v>
      </c>
      <c r="K252" s="4"/>
      <c r="L252" s="4"/>
    </row>
    <row r="253" spans="1:12" ht="12">
      <c r="A253" s="4">
        <f t="shared" si="45"/>
        <v>223</v>
      </c>
      <c r="B253" s="21">
        <f t="shared" si="46"/>
        <v>354172.6523633833</v>
      </c>
      <c r="C253" s="17">
        <f t="shared" si="39"/>
        <v>-4023.002031502516</v>
      </c>
      <c r="D253" s="17">
        <f t="shared" si="40"/>
        <v>-1093.101301830691</v>
      </c>
      <c r="E253" s="23">
        <f t="shared" si="38"/>
        <v>-415.27137802265514</v>
      </c>
      <c r="F253" s="17">
        <f t="shared" si="41"/>
        <v>-5531.374711355862</v>
      </c>
      <c r="G253" s="16">
        <f t="shared" si="42"/>
        <v>350149.65033188084</v>
      </c>
      <c r="H253" s="19">
        <f t="shared" si="43"/>
        <v>0.05110635176786309</v>
      </c>
      <c r="I253" s="19"/>
      <c r="J253" s="21">
        <f t="shared" si="44"/>
        <v>18100.472158240154</v>
      </c>
      <c r="K253" s="4"/>
      <c r="L253" s="4"/>
    </row>
    <row r="254" spans="1:12" ht="12">
      <c r="A254" s="4">
        <f t="shared" si="45"/>
        <v>224</v>
      </c>
      <c r="B254" s="21">
        <f t="shared" si="46"/>
        <v>350149.65033188084</v>
      </c>
      <c r="C254" s="17">
        <f t="shared" si="39"/>
        <v>-4035.418429913172</v>
      </c>
      <c r="D254" s="17">
        <f t="shared" si="40"/>
        <v>-1080.684903420034</v>
      </c>
      <c r="E254" s="23">
        <f t="shared" si="38"/>
        <v>-415.27137802265514</v>
      </c>
      <c r="F254" s="17">
        <f t="shared" si="41"/>
        <v>-5531.374711355861</v>
      </c>
      <c r="G254" s="16">
        <f t="shared" si="42"/>
        <v>346114.23190196767</v>
      </c>
      <c r="H254" s="19">
        <f t="shared" si="43"/>
        <v>0.05126800886505928</v>
      </c>
      <c r="I254" s="19"/>
      <c r="J254" s="21">
        <f t="shared" si="44"/>
        <v>17951.475377312272</v>
      </c>
      <c r="K254" s="4"/>
      <c r="L254" s="4"/>
    </row>
    <row r="255" spans="1:12" ht="12">
      <c r="A255" s="4">
        <f t="shared" si="45"/>
        <v>225</v>
      </c>
      <c r="B255" s="21">
        <f t="shared" si="46"/>
        <v>346114.23190196767</v>
      </c>
      <c r="C255" s="17">
        <f t="shared" si="39"/>
        <v>-4047.873149693863</v>
      </c>
      <c r="D255" s="17">
        <f t="shared" si="40"/>
        <v>-1068.230183639344</v>
      </c>
      <c r="E255" s="23">
        <f t="shared" si="38"/>
        <v>-415.27137802265514</v>
      </c>
      <c r="F255" s="17">
        <f t="shared" si="41"/>
        <v>-5531.374711355862</v>
      </c>
      <c r="G255" s="16">
        <f t="shared" si="42"/>
        <v>342066.3587522738</v>
      </c>
      <c r="H255" s="19">
        <f t="shared" si="43"/>
        <v>0.05143394029802906</v>
      </c>
      <c r="I255" s="19"/>
      <c r="J255" s="21">
        <f t="shared" si="44"/>
        <v>17802.01873994399</v>
      </c>
      <c r="K255" s="4"/>
      <c r="L255" s="4"/>
    </row>
    <row r="256" spans="1:12" ht="12">
      <c r="A256" s="4">
        <f t="shared" si="45"/>
        <v>226</v>
      </c>
      <c r="B256" s="21">
        <f t="shared" si="46"/>
        <v>342066.3587522738</v>
      </c>
      <c r="C256" s="17">
        <f t="shared" si="39"/>
        <v>-4060.3663091178037</v>
      </c>
      <c r="D256" s="17">
        <f t="shared" si="40"/>
        <v>-1055.7370242154027</v>
      </c>
      <c r="E256" s="23">
        <f t="shared" si="38"/>
        <v>-415.27137802265514</v>
      </c>
      <c r="F256" s="17">
        <f t="shared" si="41"/>
        <v>-5531.374711355861</v>
      </c>
      <c r="G256" s="16">
        <f t="shared" si="42"/>
        <v>338005.99244315596</v>
      </c>
      <c r="H256" s="19">
        <f t="shared" si="43"/>
        <v>0.051604317043174766</v>
      </c>
      <c r="I256" s="19"/>
      <c r="J256" s="21">
        <f t="shared" si="44"/>
        <v>17652.100826856695</v>
      </c>
      <c r="K256" s="4"/>
      <c r="L256" s="4"/>
    </row>
    <row r="257" spans="1:12" ht="12">
      <c r="A257" s="4">
        <f t="shared" si="45"/>
        <v>227</v>
      </c>
      <c r="B257" s="21">
        <f t="shared" si="46"/>
        <v>338005.99244315596</v>
      </c>
      <c r="C257" s="17">
        <f t="shared" si="39"/>
        <v>-4072.898026823247</v>
      </c>
      <c r="D257" s="17">
        <f t="shared" si="40"/>
        <v>-1043.205306509959</v>
      </c>
      <c r="E257" s="23">
        <f t="shared" si="38"/>
        <v>-415.27137802265514</v>
      </c>
      <c r="F257" s="17">
        <f t="shared" si="41"/>
        <v>-5531.374711355861</v>
      </c>
      <c r="G257" s="16">
        <f t="shared" si="42"/>
        <v>333933.0944163327</v>
      </c>
      <c r="H257" s="19">
        <f t="shared" si="43"/>
        <v>0.0517793193188275</v>
      </c>
      <c r="I257" s="19"/>
      <c r="J257" s="21">
        <f t="shared" si="44"/>
        <v>17501.720214391367</v>
      </c>
      <c r="K257" s="4"/>
      <c r="L257" s="4"/>
    </row>
    <row r="258" spans="1:12" ht="12">
      <c r="A258" s="4">
        <f t="shared" si="45"/>
        <v>228</v>
      </c>
      <c r="B258" s="21">
        <f t="shared" si="46"/>
        <v>333933.0944163327</v>
      </c>
      <c r="C258" s="17">
        <f t="shared" si="39"/>
        <v>-4085.468421814604</v>
      </c>
      <c r="D258" s="17">
        <f t="shared" si="40"/>
        <v>-1030.6349115186026</v>
      </c>
      <c r="E258" s="23">
        <f t="shared" si="38"/>
        <v>-415.27137802265514</v>
      </c>
      <c r="F258" s="17">
        <f t="shared" si="41"/>
        <v>-5531.374711355862</v>
      </c>
      <c r="G258" s="16">
        <f t="shared" si="42"/>
        <v>329847.6259945181</v>
      </c>
      <c r="H258" s="19">
        <f t="shared" si="43"/>
        <v>0.05195913721825607</v>
      </c>
      <c r="I258" s="19"/>
      <c r="J258" s="21">
        <f t="shared" si="44"/>
        <v>17350.875474495093</v>
      </c>
      <c r="K258" s="4"/>
      <c r="L258" s="4"/>
    </row>
    <row r="259" spans="1:12" ht="12">
      <c r="A259" s="4">
        <f t="shared" si="45"/>
        <v>229</v>
      </c>
      <c r="B259" s="21">
        <f t="shared" si="46"/>
        <v>329847.6259945181</v>
      </c>
      <c r="C259" s="17">
        <f t="shared" si="39"/>
        <v>-4098.0776134635735</v>
      </c>
      <c r="D259" s="17">
        <f t="shared" si="40"/>
        <v>-1018.0257198696331</v>
      </c>
      <c r="E259" s="23">
        <f t="shared" si="38"/>
        <v>-415.27137802265514</v>
      </c>
      <c r="F259" s="17">
        <f t="shared" si="41"/>
        <v>-5531.374711355862</v>
      </c>
      <c r="G259" s="16">
        <f t="shared" si="42"/>
        <v>325749.54838105454</v>
      </c>
      <c r="H259" s="19">
        <f t="shared" si="43"/>
        <v>0.05214397139542641</v>
      </c>
      <c r="I259" s="19"/>
      <c r="J259" s="21">
        <f t="shared" si="44"/>
        <v>17199.565174707463</v>
      </c>
      <c r="K259" s="4"/>
      <c r="L259" s="4"/>
    </row>
    <row r="260" spans="1:12" ht="12">
      <c r="A260" s="4">
        <f t="shared" si="45"/>
        <v>230</v>
      </c>
      <c r="B260" s="21">
        <f t="shared" si="46"/>
        <v>325749.54838105454</v>
      </c>
      <c r="C260" s="17">
        <f t="shared" si="39"/>
        <v>-4110.725721510278</v>
      </c>
      <c r="D260" s="17">
        <f t="shared" si="40"/>
        <v>-1005.3776118229279</v>
      </c>
      <c r="E260" s="23">
        <f t="shared" si="38"/>
        <v>-415.27137802265514</v>
      </c>
      <c r="F260" s="17">
        <f t="shared" si="41"/>
        <v>-5531.374711355861</v>
      </c>
      <c r="G260" s="16">
        <f t="shared" si="42"/>
        <v>321638.82265954424</v>
      </c>
      <c r="H260" s="19">
        <f t="shared" si="43"/>
        <v>0.05233403380871268</v>
      </c>
      <c r="I260" s="19"/>
      <c r="J260" s="21">
        <f t="shared" si="44"/>
        <v>17047.787878146995</v>
      </c>
      <c r="K260" s="4"/>
      <c r="L260" s="4"/>
    </row>
    <row r="261" spans="1:12" ht="12">
      <c r="A261" s="4">
        <f t="shared" si="45"/>
        <v>231</v>
      </c>
      <c r="B261" s="21">
        <f t="shared" si="46"/>
        <v>321638.82265954424</v>
      </c>
      <c r="C261" s="17">
        <f t="shared" si="39"/>
        <v>-4123.412866064403</v>
      </c>
      <c r="D261" s="17">
        <f t="shared" si="40"/>
        <v>-992.6904672688037</v>
      </c>
      <c r="E261" s="23">
        <f t="shared" si="38"/>
        <v>-415.27137802265514</v>
      </c>
      <c r="F261" s="17">
        <f t="shared" si="41"/>
        <v>-5531.374711355861</v>
      </c>
      <c r="G261" s="16">
        <f t="shared" si="42"/>
        <v>317515.40979347983</v>
      </c>
      <c r="H261" s="19">
        <f t="shared" si="43"/>
        <v>0.05252954852835503</v>
      </c>
      <c r="I261" s="19"/>
      <c r="J261" s="21">
        <f t="shared" si="44"/>
        <v>16895.542143497507</v>
      </c>
      <c r="K261" s="4"/>
      <c r="L261" s="4"/>
    </row>
    <row r="262" spans="1:12" ht="12">
      <c r="A262" s="4">
        <f t="shared" si="45"/>
        <v>232</v>
      </c>
      <c r="B262" s="21">
        <f t="shared" si="46"/>
        <v>317515.40979347983</v>
      </c>
      <c r="C262" s="17">
        <f t="shared" si="39"/>
        <v>-4136.1391676063295</v>
      </c>
      <c r="D262" s="17">
        <f t="shared" si="40"/>
        <v>-979.9641657268771</v>
      </c>
      <c r="E262" s="23">
        <f t="shared" si="38"/>
        <v>-415.27137802265514</v>
      </c>
      <c r="F262" s="17">
        <f t="shared" si="41"/>
        <v>-5531.374711355862</v>
      </c>
      <c r="G262" s="16">
        <f t="shared" si="42"/>
        <v>313379.2706258735</v>
      </c>
      <c r="H262" s="19">
        <f t="shared" si="43"/>
        <v>0.052730752614130925</v>
      </c>
      <c r="I262" s="19"/>
      <c r="J262" s="21">
        <f t="shared" si="44"/>
        <v>16742.826524994387</v>
      </c>
      <c r="K262" s="4"/>
      <c r="L262" s="4"/>
    </row>
    <row r="263" spans="1:12" ht="12">
      <c r="A263" s="4">
        <f t="shared" si="45"/>
        <v>233</v>
      </c>
      <c r="B263" s="21">
        <f t="shared" si="46"/>
        <v>313379.2706258735</v>
      </c>
      <c r="C263" s="17">
        <f t="shared" si="39"/>
        <v>-4148.904746988288</v>
      </c>
      <c r="D263" s="17">
        <f t="shared" si="40"/>
        <v>-967.198586344919</v>
      </c>
      <c r="E263" s="23">
        <f t="shared" si="38"/>
        <v>-415.27137802265514</v>
      </c>
      <c r="F263" s="17">
        <f t="shared" si="41"/>
        <v>-5531.374711355862</v>
      </c>
      <c r="G263" s="16">
        <f t="shared" si="42"/>
        <v>309230.36587888526</v>
      </c>
      <c r="H263" s="19">
        <f t="shared" si="43"/>
        <v>0.0529378970704682</v>
      </c>
      <c r="I263" s="19"/>
      <c r="J263" s="21">
        <f t="shared" si="44"/>
        <v>16589.63957241089</v>
      </c>
      <c r="K263" s="4"/>
      <c r="L263" s="4"/>
    </row>
    <row r="264" spans="1:12" ht="12">
      <c r="A264" s="4">
        <f t="shared" si="45"/>
        <v>234</v>
      </c>
      <c r="B264" s="21">
        <f t="shared" si="46"/>
        <v>309230.36587888526</v>
      </c>
      <c r="C264" s="17">
        <f t="shared" si="39"/>
        <v>-4161.709725435498</v>
      </c>
      <c r="D264" s="17">
        <f t="shared" si="40"/>
        <v>-954.3936078977088</v>
      </c>
      <c r="E264" s="23">
        <f t="shared" si="38"/>
        <v>-415.27137802265514</v>
      </c>
      <c r="F264" s="17">
        <f t="shared" si="41"/>
        <v>-5531.374711355861</v>
      </c>
      <c r="G264" s="16">
        <f t="shared" si="42"/>
        <v>305068.6561534498</v>
      </c>
      <c r="H264" s="19">
        <f t="shared" si="43"/>
        <v>0.05315124788709065</v>
      </c>
      <c r="I264" s="19"/>
      <c r="J264" s="21">
        <f t="shared" si="44"/>
        <v>16435.97983104437</v>
      </c>
      <c r="K264" s="4"/>
      <c r="L264" s="4"/>
    </row>
    <row r="265" spans="1:12" ht="12">
      <c r="A265" s="4">
        <f t="shared" si="45"/>
        <v>235</v>
      </c>
      <c r="B265" s="21">
        <f t="shared" si="46"/>
        <v>305068.6561534498</v>
      </c>
      <c r="C265" s="17">
        <f t="shared" si="39"/>
        <v>-4174.554224547325</v>
      </c>
      <c r="D265" s="17">
        <f t="shared" si="40"/>
        <v>-941.5491087858816</v>
      </c>
      <c r="E265" s="23">
        <f t="shared" si="38"/>
        <v>-415.27137802265514</v>
      </c>
      <c r="F265" s="17">
        <f t="shared" si="41"/>
        <v>-5531.374711355862</v>
      </c>
      <c r="G265" s="16">
        <f t="shared" si="42"/>
        <v>300894.10192890244</v>
      </c>
      <c r="H265" s="19">
        <f t="shared" si="43"/>
        <v>0.05337108717426761</v>
      </c>
      <c r="I265" s="19"/>
      <c r="J265" s="21">
        <f t="shared" si="44"/>
        <v>16281.84584170244</v>
      </c>
      <c r="K265" s="4"/>
      <c r="L265" s="4"/>
    </row>
    <row r="266" spans="1:12" ht="12">
      <c r="A266" s="4">
        <f t="shared" si="45"/>
        <v>236</v>
      </c>
      <c r="B266" s="21">
        <f t="shared" si="46"/>
        <v>300894.10192890244</v>
      </c>
      <c r="C266" s="17">
        <f t="shared" si="39"/>
        <v>-4187.438366298433</v>
      </c>
      <c r="D266" s="17">
        <f t="shared" si="40"/>
        <v>-928.6649670347743</v>
      </c>
      <c r="E266" s="23">
        <f t="shared" si="38"/>
        <v>-415.27137802265514</v>
      </c>
      <c r="F266" s="17">
        <f t="shared" si="41"/>
        <v>-5531.374711355862</v>
      </c>
      <c r="G266" s="16">
        <f t="shared" si="42"/>
        <v>296706.663562604</v>
      </c>
      <c r="H266" s="19">
        <f t="shared" si="43"/>
        <v>0.05359771440285599</v>
      </c>
      <c r="I266" s="19"/>
      <c r="J266" s="21">
        <f t="shared" si="44"/>
        <v>16127.236140689152</v>
      </c>
      <c r="K266" s="4"/>
      <c r="L266" s="4"/>
    </row>
    <row r="267" spans="1:12" ht="12">
      <c r="A267" s="4">
        <f t="shared" si="45"/>
        <v>237</v>
      </c>
      <c r="B267" s="21">
        <f t="shared" si="46"/>
        <v>296706.663562604</v>
      </c>
      <c r="C267" s="17">
        <f t="shared" si="39"/>
        <v>-4200.36227303994</v>
      </c>
      <c r="D267" s="17">
        <f t="shared" si="40"/>
        <v>-915.741060293267</v>
      </c>
      <c r="E267" s="23">
        <f t="shared" si="38"/>
        <v>-415.27137802265514</v>
      </c>
      <c r="F267" s="17">
        <f t="shared" si="41"/>
        <v>-5531.374711355862</v>
      </c>
      <c r="G267" s="16">
        <f t="shared" si="42"/>
        <v>292506.30128956406</v>
      </c>
      <c r="H267" s="19">
        <f t="shared" si="43"/>
        <v>0.05383144776059605</v>
      </c>
      <c r="I267" s="19"/>
      <c r="J267" s="21">
        <f t="shared" si="44"/>
        <v>15972.149259791064</v>
      </c>
      <c r="K267" s="4"/>
      <c r="L267" s="4"/>
    </row>
    <row r="268" spans="1:12" ht="12">
      <c r="A268" s="4">
        <f t="shared" si="45"/>
        <v>238</v>
      </c>
      <c r="B268" s="21">
        <f t="shared" si="46"/>
        <v>292506.30128956406</v>
      </c>
      <c r="C268" s="17">
        <f t="shared" si="39"/>
        <v>-4213.326067500585</v>
      </c>
      <c r="D268" s="17">
        <f t="shared" si="40"/>
        <v>-902.7772658326217</v>
      </c>
      <c r="E268" s="23">
        <f t="shared" si="38"/>
        <v>-415.27137802265514</v>
      </c>
      <c r="F268" s="17">
        <f t="shared" si="41"/>
        <v>-5531.374711355862</v>
      </c>
      <c r="G268" s="16">
        <f t="shared" si="42"/>
        <v>288292.9752220635</v>
      </c>
      <c r="H268" s="19">
        <f t="shared" si="43"/>
        <v>0.05407262563757843</v>
      </c>
      <c r="I268" s="19"/>
      <c r="J268" s="21">
        <f t="shared" si="44"/>
        <v>15816.583726263321</v>
      </c>
      <c r="K268" s="4"/>
      <c r="L268" s="4"/>
    </row>
    <row r="269" spans="1:12" ht="12">
      <c r="A269" s="4">
        <f t="shared" si="45"/>
        <v>239</v>
      </c>
      <c r="B269" s="21">
        <f t="shared" si="46"/>
        <v>288292.9752220635</v>
      </c>
      <c r="C269" s="17">
        <f t="shared" si="39"/>
        <v>-4226.329872787891</v>
      </c>
      <c r="D269" s="17">
        <f t="shared" si="40"/>
        <v>-889.773460545316</v>
      </c>
      <c r="E269" s="23">
        <f t="shared" si="38"/>
        <v>-415.27137802265514</v>
      </c>
      <c r="F269" s="17">
        <f t="shared" si="41"/>
        <v>-5531.374711355862</v>
      </c>
      <c r="G269" s="16">
        <f t="shared" si="42"/>
        <v>284066.6453492756</v>
      </c>
      <c r="H269" s="19">
        <f t="shared" si="43"/>
        <v>0.05432160825546584</v>
      </c>
      <c r="I269" s="19"/>
      <c r="J269" s="21">
        <f t="shared" si="44"/>
        <v>15660.538062815653</v>
      </c>
      <c r="K269" s="4"/>
      <c r="L269" s="4"/>
    </row>
    <row r="270" spans="1:12" ht="12">
      <c r="A270" s="4">
        <f t="shared" si="45"/>
        <v>240</v>
      </c>
      <c r="B270" s="21">
        <f t="shared" si="46"/>
        <v>284066.6453492756</v>
      </c>
      <c r="C270" s="17">
        <f t="shared" si="39"/>
        <v>-4239.373812389333</v>
      </c>
      <c r="D270" s="17">
        <f t="shared" si="40"/>
        <v>-876.7295209438741</v>
      </c>
      <c r="E270" s="23">
        <f t="shared" si="38"/>
        <v>-415.27137802265514</v>
      </c>
      <c r="F270" s="17">
        <f t="shared" si="41"/>
        <v>-5531.374711355862</v>
      </c>
      <c r="G270" s="16">
        <f t="shared" si="42"/>
        <v>279827.2715368863</v>
      </c>
      <c r="H270" s="19">
        <f t="shared" si="43"/>
        <v>0.05457877945696622</v>
      </c>
      <c r="I270" s="19"/>
      <c r="J270" s="21">
        <f t="shared" si="44"/>
        <v>15504.010787598354</v>
      </c>
      <c r="K270" s="4"/>
      <c r="L270" s="4"/>
    </row>
    <row r="271" spans="1:10" ht="12">
      <c r="A271" s="4">
        <f t="shared" si="45"/>
        <v>241</v>
      </c>
      <c r="B271" s="21">
        <f t="shared" si="46"/>
        <v>279827.2715368863</v>
      </c>
      <c r="C271" s="17">
        <f t="shared" si="39"/>
        <v>-4252.458010173512</v>
      </c>
      <c r="D271" s="17">
        <f t="shared" si="40"/>
        <v>-863.6453231596955</v>
      </c>
      <c r="E271" s="18">
        <f>-(SUM(C$16:C$18)/12*B271)</f>
        <v>-226.7766846413516</v>
      </c>
      <c r="F271" s="17">
        <f t="shared" si="41"/>
        <v>-5342.8800179745585</v>
      </c>
      <c r="G271" s="16">
        <f t="shared" si="42"/>
        <v>275574.81352671277</v>
      </c>
      <c r="H271" s="19">
        <f t="shared" si="43"/>
        <v>0.04676121816771429</v>
      </c>
      <c r="J271" s="21">
        <f t="shared" si="44"/>
        <v>13085.064093612566</v>
      </c>
    </row>
    <row r="272" spans="1:10" ht="12">
      <c r="A272" s="4">
        <f t="shared" si="45"/>
        <v>242</v>
      </c>
      <c r="B272" s="21">
        <f t="shared" si="46"/>
        <v>275574.81352671277</v>
      </c>
      <c r="C272" s="17">
        <f t="shared" si="39"/>
        <v>-4265.58259039133</v>
      </c>
      <c r="D272" s="17">
        <f t="shared" si="40"/>
        <v>-850.5207429418762</v>
      </c>
      <c r="E272" s="61">
        <f>E271</f>
        <v>-226.7766846413516</v>
      </c>
      <c r="F272" s="17">
        <f t="shared" si="41"/>
        <v>-5342.880017974558</v>
      </c>
      <c r="G272" s="16">
        <f t="shared" si="42"/>
        <v>271309.23093632143</v>
      </c>
      <c r="H272" s="19">
        <f t="shared" si="43"/>
        <v>0.046911286868186894</v>
      </c>
      <c r="J272" s="21">
        <f t="shared" si="44"/>
        <v>12927.569130998732</v>
      </c>
    </row>
    <row r="273" spans="1:10" ht="12">
      <c r="A273" s="4">
        <f t="shared" si="45"/>
        <v>243</v>
      </c>
      <c r="B273" s="21">
        <f t="shared" si="46"/>
        <v>271309.23093632143</v>
      </c>
      <c r="C273" s="17">
        <f t="shared" si="39"/>
        <v>-4278.7476776771755</v>
      </c>
      <c r="D273" s="17">
        <f t="shared" si="40"/>
        <v>-837.3556556560316</v>
      </c>
      <c r="E273" s="61">
        <f aca="true" t="shared" si="47" ref="E273:E330">E272</f>
        <v>-226.7766846413516</v>
      </c>
      <c r="F273" s="17">
        <f t="shared" si="41"/>
        <v>-5342.8800179745585</v>
      </c>
      <c r="G273" s="16">
        <f t="shared" si="42"/>
        <v>267030.48325864424</v>
      </c>
      <c r="H273" s="19">
        <f t="shared" si="43"/>
        <v>0.04706654484073094</v>
      </c>
      <c r="J273" s="21">
        <f t="shared" si="44"/>
        <v>12769.588083568598</v>
      </c>
    </row>
    <row r="274" spans="1:10" ht="12">
      <c r="A274" s="4">
        <f t="shared" si="45"/>
        <v>244</v>
      </c>
      <c r="B274" s="21">
        <f t="shared" si="46"/>
        <v>267030.48325864424</v>
      </c>
      <c r="C274" s="17">
        <f t="shared" si="39"/>
        <v>-4291.953397050096</v>
      </c>
      <c r="D274" s="17">
        <f t="shared" si="40"/>
        <v>-824.1499362831104</v>
      </c>
      <c r="E274" s="61">
        <f t="shared" si="47"/>
        <v>-226.7766846413516</v>
      </c>
      <c r="F274" s="17">
        <f t="shared" si="41"/>
        <v>-5342.880017974558</v>
      </c>
      <c r="G274" s="16">
        <f t="shared" si="42"/>
        <v>262738.52986159414</v>
      </c>
      <c r="H274" s="19">
        <f t="shared" si="43"/>
        <v>0.04722726520656626</v>
      </c>
      <c r="J274" s="21">
        <f t="shared" si="44"/>
        <v>12611.119451093544</v>
      </c>
    </row>
    <row r="275" spans="1:10" ht="12">
      <c r="A275" s="4">
        <f t="shared" si="45"/>
        <v>245</v>
      </c>
      <c r="B275" s="21">
        <f t="shared" si="46"/>
        <v>262738.52986159414</v>
      </c>
      <c r="C275" s="17">
        <f t="shared" si="39"/>
        <v>-4305.199873914997</v>
      </c>
      <c r="D275" s="17">
        <f t="shared" si="40"/>
        <v>-810.9034594182096</v>
      </c>
      <c r="E275" s="61">
        <f t="shared" si="47"/>
        <v>-226.7766846413516</v>
      </c>
      <c r="F275" s="17">
        <f t="shared" si="41"/>
        <v>-5342.880017974558</v>
      </c>
      <c r="G275" s="16">
        <f t="shared" si="42"/>
        <v>258433.32998767914</v>
      </c>
      <c r="H275" s="19">
        <f t="shared" si="43"/>
        <v>0.04739374059554306</v>
      </c>
      <c r="J275" s="21">
        <f t="shared" si="44"/>
        <v>12452.161728714738</v>
      </c>
    </row>
    <row r="276" spans="1:10" ht="12">
      <c r="A276" s="4">
        <f t="shared" si="45"/>
        <v>246</v>
      </c>
      <c r="B276" s="21">
        <f t="shared" si="46"/>
        <v>258433.32998767914</v>
      </c>
      <c r="C276" s="17">
        <f t="shared" si="39"/>
        <v>-4318.487234063824</v>
      </c>
      <c r="D276" s="17">
        <f t="shared" si="40"/>
        <v>-797.6160992693818</v>
      </c>
      <c r="E276" s="61">
        <f t="shared" si="47"/>
        <v>-226.7766846413516</v>
      </c>
      <c r="F276" s="17">
        <f t="shared" si="41"/>
        <v>-5342.880017974558</v>
      </c>
      <c r="G276" s="16">
        <f t="shared" si="42"/>
        <v>254114.84275361532</v>
      </c>
      <c r="H276" s="19">
        <f t="shared" si="43"/>
        <v>0.04756628491965359</v>
      </c>
      <c r="J276" s="21">
        <f t="shared" si="44"/>
        <v>12292.713406928802</v>
      </c>
    </row>
    <row r="277" spans="1:10" ht="12">
      <c r="A277" s="4">
        <f t="shared" si="45"/>
        <v>247</v>
      </c>
      <c r="B277" s="21">
        <f t="shared" si="46"/>
        <v>254114.84275361532</v>
      </c>
      <c r="C277" s="17">
        <f t="shared" si="39"/>
        <v>-4331.815603676764</v>
      </c>
      <c r="D277" s="17">
        <f t="shared" si="40"/>
        <v>-784.2877296564423</v>
      </c>
      <c r="E277" s="61">
        <f t="shared" si="47"/>
        <v>-226.7766846413516</v>
      </c>
      <c r="F277" s="17">
        <f t="shared" si="41"/>
        <v>-5342.880017974558</v>
      </c>
      <c r="G277" s="16">
        <f t="shared" si="42"/>
        <v>249783.02714993854</v>
      </c>
      <c r="H277" s="19">
        <f t="shared" si="43"/>
        <v>0.047745235343601006</v>
      </c>
      <c r="J277" s="21">
        <f t="shared" si="44"/>
        <v>12132.772971573526</v>
      </c>
    </row>
    <row r="278" spans="1:10" ht="12">
      <c r="A278" s="4">
        <f t="shared" si="45"/>
        <v>248</v>
      </c>
      <c r="B278" s="21">
        <f t="shared" si="46"/>
        <v>249783.02714993854</v>
      </c>
      <c r="C278" s="17">
        <f t="shared" si="39"/>
        <v>-4345.185109323437</v>
      </c>
      <c r="D278" s="17">
        <f t="shared" si="40"/>
        <v>-770.9182240097687</v>
      </c>
      <c r="E278" s="61">
        <f t="shared" si="47"/>
        <v>-226.7766846413516</v>
      </c>
      <c r="F278" s="17">
        <f t="shared" si="41"/>
        <v>-5342.880017974558</v>
      </c>
      <c r="G278" s="16">
        <f t="shared" si="42"/>
        <v>245437.8420406151</v>
      </c>
      <c r="H278" s="19">
        <f t="shared" si="43"/>
        <v>0.04793095447845119</v>
      </c>
      <c r="J278" s="21">
        <f t="shared" si="44"/>
        <v>11972.338903813443</v>
      </c>
    </row>
    <row r="279" spans="1:10" ht="12">
      <c r="A279" s="4">
        <f t="shared" si="45"/>
        <v>249</v>
      </c>
      <c r="B279" s="21">
        <f t="shared" si="46"/>
        <v>245437.8420406151</v>
      </c>
      <c r="C279" s="17">
        <f t="shared" si="39"/>
        <v>-4358.595877964105</v>
      </c>
      <c r="D279" s="17">
        <f t="shared" si="40"/>
        <v>-757.5074553691016</v>
      </c>
      <c r="E279" s="61">
        <f t="shared" si="47"/>
        <v>-226.7766846413516</v>
      </c>
      <c r="F279" s="17">
        <f t="shared" si="41"/>
        <v>-5342.8800179745585</v>
      </c>
      <c r="G279" s="16">
        <f t="shared" si="42"/>
        <v>241079.246162651</v>
      </c>
      <c r="H279" s="19">
        <f t="shared" si="43"/>
        <v>0.04812383282839851</v>
      </c>
      <c r="J279" s="21">
        <f t="shared" si="44"/>
        <v>11811.40968012544</v>
      </c>
    </row>
    <row r="280" spans="1:10" ht="12">
      <c r="A280" s="4">
        <f t="shared" si="45"/>
        <v>250</v>
      </c>
      <c r="B280" s="21">
        <f t="shared" si="46"/>
        <v>241079.246162651</v>
      </c>
      <c r="C280" s="17">
        <f t="shared" si="39"/>
        <v>-4372.04803695087</v>
      </c>
      <c r="D280" s="17">
        <f t="shared" si="40"/>
        <v>-744.0552963823367</v>
      </c>
      <c r="E280" s="61">
        <f t="shared" si="47"/>
        <v>-226.7766846413516</v>
      </c>
      <c r="F280" s="17">
        <f t="shared" si="41"/>
        <v>-5342.880017974558</v>
      </c>
      <c r="G280" s="16">
        <f t="shared" si="42"/>
        <v>236707.19812570012</v>
      </c>
      <c r="H280" s="19">
        <f t="shared" si="43"/>
        <v>0.04832429152538607</v>
      </c>
      <c r="J280" s="21">
        <f t="shared" si="44"/>
        <v>11649.983772284259</v>
      </c>
    </row>
    <row r="281" spans="1:10" ht="12">
      <c r="A281" s="4">
        <f t="shared" si="45"/>
        <v>251</v>
      </c>
      <c r="B281" s="21">
        <f t="shared" si="46"/>
        <v>236707.19812570012</v>
      </c>
      <c r="C281" s="17">
        <f t="shared" si="39"/>
        <v>-4385.54171402889</v>
      </c>
      <c r="D281" s="17">
        <f t="shared" si="40"/>
        <v>-730.5616193043168</v>
      </c>
      <c r="E281" s="61">
        <f t="shared" si="47"/>
        <v>-226.7766846413516</v>
      </c>
      <c r="F281" s="17">
        <f t="shared" si="41"/>
        <v>-5342.8800179745585</v>
      </c>
      <c r="G281" s="16">
        <f t="shared" si="42"/>
        <v>232321.65641167123</v>
      </c>
      <c r="H281" s="19">
        <f t="shared" si="43"/>
        <v>0.04853278539188083</v>
      </c>
      <c r="J281" s="21">
        <f t="shared" si="44"/>
        <v>11488.05964734802</v>
      </c>
    </row>
    <row r="282" spans="1:10" ht="12">
      <c r="A282" s="4">
        <f t="shared" si="45"/>
        <v>252</v>
      </c>
      <c r="B282" s="21">
        <f t="shared" si="46"/>
        <v>232321.65641167123</v>
      </c>
      <c r="C282" s="17">
        <f t="shared" si="39"/>
        <v>-4399.077037337589</v>
      </c>
      <c r="D282" s="17">
        <f t="shared" si="40"/>
        <v>-717.0262959956179</v>
      </c>
      <c r="E282" s="61">
        <f t="shared" si="47"/>
        <v>-226.7766846413516</v>
      </c>
      <c r="F282" s="17">
        <f t="shared" si="41"/>
        <v>-5342.8800179745585</v>
      </c>
      <c r="G282" s="16">
        <f t="shared" si="42"/>
        <v>227922.57937433364</v>
      </c>
      <c r="H282" s="19">
        <f t="shared" si="43"/>
        <v>0.0487498063786819</v>
      </c>
      <c r="J282" s="21">
        <f t="shared" si="44"/>
        <v>11325.635767643635</v>
      </c>
    </row>
    <row r="283" spans="1:10" ht="12">
      <c r="A283" s="4">
        <f t="shared" si="45"/>
        <v>253</v>
      </c>
      <c r="B283" s="21">
        <f t="shared" si="46"/>
        <v>227922.57937433364</v>
      </c>
      <c r="C283" s="17">
        <f t="shared" si="39"/>
        <v>-4412.6541354118735</v>
      </c>
      <c r="D283" s="17">
        <f t="shared" si="40"/>
        <v>-703.4491979213333</v>
      </c>
      <c r="E283" s="61">
        <f t="shared" si="47"/>
        <v>-226.7766846413516</v>
      </c>
      <c r="F283" s="17">
        <f t="shared" si="41"/>
        <v>-5342.8800179745585</v>
      </c>
      <c r="G283" s="16">
        <f t="shared" si="42"/>
        <v>223509.92523892177</v>
      </c>
      <c r="H283" s="19">
        <f t="shared" si="43"/>
        <v>0.048975887432455276</v>
      </c>
      <c r="J283" s="21">
        <f t="shared" si="44"/>
        <v>11162.710590752216</v>
      </c>
    </row>
    <row r="284" spans="1:10" ht="12">
      <c r="A284" s="4">
        <f t="shared" si="45"/>
        <v>254</v>
      </c>
      <c r="B284" s="21">
        <f t="shared" si="46"/>
        <v>223509.92523892177</v>
      </c>
      <c r="C284" s="17">
        <f t="shared" si="39"/>
        <v>-4426.273137183355</v>
      </c>
      <c r="D284" s="17">
        <f t="shared" si="40"/>
        <v>-689.8301961498515</v>
      </c>
      <c r="E284" s="61">
        <f t="shared" si="47"/>
        <v>-226.7766846413516</v>
      </c>
      <c r="F284" s="17">
        <f t="shared" si="41"/>
        <v>-5342.8800179745585</v>
      </c>
      <c r="G284" s="16">
        <f t="shared" si="42"/>
        <v>219083.6521017384</v>
      </c>
      <c r="H284" s="19">
        <f t="shared" si="43"/>
        <v>0.04921160685699623</v>
      </c>
      <c r="J284" s="21">
        <f t="shared" si="44"/>
        <v>10999.282569494437</v>
      </c>
    </row>
    <row r="285" spans="1:10" ht="12">
      <c r="A285" s="4">
        <f t="shared" si="45"/>
        <v>255</v>
      </c>
      <c r="B285" s="21">
        <f t="shared" si="46"/>
        <v>219083.6521017384</v>
      </c>
      <c r="C285" s="17">
        <f t="shared" si="39"/>
        <v>-4439.934171981573</v>
      </c>
      <c r="D285" s="17">
        <f t="shared" si="40"/>
        <v>-676.1691613516335</v>
      </c>
      <c r="E285" s="61">
        <f t="shared" si="47"/>
        <v>-226.7766846413516</v>
      </c>
      <c r="F285" s="17">
        <f t="shared" si="41"/>
        <v>-5342.880017974558</v>
      </c>
      <c r="G285" s="16">
        <f t="shared" si="42"/>
        <v>214643.71792975682</v>
      </c>
      <c r="H285" s="19">
        <f t="shared" si="43"/>
        <v>0.04945759324335203</v>
      </c>
      <c r="J285" s="21">
        <f t="shared" si="44"/>
        <v>10835.350151915824</v>
      </c>
    </row>
    <row r="286" spans="1:10" ht="12">
      <c r="A286" s="4">
        <f t="shared" si="45"/>
        <v>256</v>
      </c>
      <c r="B286" s="21">
        <f t="shared" si="46"/>
        <v>214643.71792975682</v>
      </c>
      <c r="C286" s="17">
        <f t="shared" si="39"/>
        <v>-4453.637369535223</v>
      </c>
      <c r="D286" s="17">
        <f t="shared" si="40"/>
        <v>-662.4659637979836</v>
      </c>
      <c r="E286" s="61">
        <f t="shared" si="47"/>
        <v>-226.7766846413516</v>
      </c>
      <c r="F286" s="17">
        <f t="shared" si="41"/>
        <v>-5342.8800179745585</v>
      </c>
      <c r="G286" s="16">
        <f t="shared" si="42"/>
        <v>210190.0805602216</v>
      </c>
      <c r="H286" s="19">
        <f t="shared" si="43"/>
        <v>0.04971453105729435</v>
      </c>
      <c r="J286" s="21">
        <f t="shared" si="44"/>
        <v>10670.911781272023</v>
      </c>
    </row>
    <row r="287" spans="1:10" ht="12">
      <c r="A287" s="4">
        <f t="shared" si="45"/>
        <v>257</v>
      </c>
      <c r="B287" s="21">
        <f t="shared" si="46"/>
        <v>210190.0805602216</v>
      </c>
      <c r="C287" s="17">
        <f aca="true" t="shared" si="48" ref="C287:C330">PPMT(C$19/12,A287,300,C$15)</f>
        <v>-4467.382859973389</v>
      </c>
      <c r="D287" s="17">
        <f aca="true" t="shared" si="49" ref="D287:D330">IPMT(C$19/12,A287,300,C$15)</f>
        <v>-648.7204733598176</v>
      </c>
      <c r="E287" s="61">
        <f t="shared" si="47"/>
        <v>-226.7766846413516</v>
      </c>
      <c r="F287" s="17">
        <f t="shared" si="41"/>
        <v>-5342.880017974558</v>
      </c>
      <c r="G287" s="16">
        <f t="shared" si="42"/>
        <v>205722.69770024822</v>
      </c>
      <c r="H287" s="19">
        <f t="shared" si="43"/>
        <v>0.049983166988719824</v>
      </c>
      <c r="J287" s="21">
        <f t="shared" si="44"/>
        <v>10505.965896014028</v>
      </c>
    </row>
    <row r="288" spans="1:10" ht="12">
      <c r="A288" s="4">
        <f t="shared" si="45"/>
        <v>258</v>
      </c>
      <c r="B288" s="21">
        <f t="shared" si="46"/>
        <v>205722.69770024822</v>
      </c>
      <c r="C288" s="17">
        <f t="shared" si="48"/>
        <v>-4481.170773826779</v>
      </c>
      <c r="D288" s="17">
        <f t="shared" si="49"/>
        <v>-634.9325595064275</v>
      </c>
      <c r="E288" s="61">
        <f t="shared" si="47"/>
        <v>-226.7766846413516</v>
      </c>
      <c r="F288" s="17">
        <f aca="true" t="shared" si="50" ref="F288:F330">C288+D288+E288</f>
        <v>-5342.880017974558</v>
      </c>
      <c r="G288" s="16">
        <f aca="true" t="shared" si="51" ref="G288:G330">SUM(B288:C288)</f>
        <v>201241.52692642144</v>
      </c>
      <c r="H288" s="19">
        <f aca="true" t="shared" si="52" ref="H288:H330">(D288+E288)/-B288*12</f>
        <v>0.05026431718701341</v>
      </c>
      <c r="J288" s="21">
        <f aca="true" t="shared" si="53" ref="J288:J330">B288*H288</f>
        <v>10340.51092977335</v>
      </c>
    </row>
    <row r="289" spans="1:10" ht="12">
      <c r="A289" s="4">
        <f aca="true" t="shared" si="54" ref="A289:A330">A288+1</f>
        <v>259</v>
      </c>
      <c r="B289" s="21">
        <f aca="true" t="shared" si="55" ref="B289:B330">G288</f>
        <v>201241.52692642144</v>
      </c>
      <c r="C289" s="17">
        <f t="shared" si="48"/>
        <v>-4495.001242028966</v>
      </c>
      <c r="D289" s="17">
        <f t="shared" si="49"/>
        <v>-621.1020913042414</v>
      </c>
      <c r="E289" s="61">
        <f t="shared" si="47"/>
        <v>-226.7766846413516</v>
      </c>
      <c r="F289" s="17">
        <f t="shared" si="50"/>
        <v>-5342.8800179745585</v>
      </c>
      <c r="G289" s="16">
        <f t="shared" si="51"/>
        <v>196746.5256843925</v>
      </c>
      <c r="H289" s="19">
        <f t="shared" si="52"/>
        <v>0.050558875530034936</v>
      </c>
      <c r="J289" s="21">
        <f t="shared" si="53"/>
        <v>10174.545311347116</v>
      </c>
    </row>
    <row r="290" spans="1:10" ht="12">
      <c r="A290" s="4">
        <f t="shared" si="54"/>
        <v>260</v>
      </c>
      <c r="B290" s="21">
        <f t="shared" si="55"/>
        <v>196746.5256843925</v>
      </c>
      <c r="C290" s="17">
        <f t="shared" si="48"/>
        <v>-4508.874395917625</v>
      </c>
      <c r="D290" s="17">
        <f t="shared" si="49"/>
        <v>-607.2289374155804</v>
      </c>
      <c r="E290" s="61">
        <f t="shared" si="47"/>
        <v>-226.7766846413516</v>
      </c>
      <c r="F290" s="17">
        <f t="shared" si="50"/>
        <v>-5342.880017974558</v>
      </c>
      <c r="G290" s="16">
        <f t="shared" si="51"/>
        <v>192237.65128847485</v>
      </c>
      <c r="H290" s="19">
        <f t="shared" si="52"/>
        <v>0.05086782310320158</v>
      </c>
      <c r="J290" s="21">
        <f t="shared" si="53"/>
        <v>10008.067464683183</v>
      </c>
    </row>
    <row r="291" spans="1:10" ht="12">
      <c r="A291" s="4">
        <f t="shared" si="54"/>
        <v>261</v>
      </c>
      <c r="B291" s="21">
        <f t="shared" si="55"/>
        <v>192237.65128847485</v>
      </c>
      <c r="C291" s="17">
        <f t="shared" si="48"/>
        <v>-4522.790367235794</v>
      </c>
      <c r="D291" s="17">
        <f t="shared" si="49"/>
        <v>-593.3129660974115</v>
      </c>
      <c r="E291" s="61">
        <f t="shared" si="47"/>
        <v>-226.7766846413516</v>
      </c>
      <c r="F291" s="17">
        <f t="shared" si="50"/>
        <v>-5342.880017974558</v>
      </c>
      <c r="G291" s="16">
        <f t="shared" si="51"/>
        <v>187714.86092123904</v>
      </c>
      <c r="H291" s="19">
        <f t="shared" si="52"/>
        <v>0.05119223910043243</v>
      </c>
      <c r="J291" s="21">
        <f t="shared" si="53"/>
        <v>9841.075808865156</v>
      </c>
    </row>
    <row r="292" spans="1:10" ht="12">
      <c r="A292" s="4">
        <f t="shared" si="54"/>
        <v>262</v>
      </c>
      <c r="B292" s="21">
        <f t="shared" si="55"/>
        <v>187714.86092123904</v>
      </c>
      <c r="C292" s="17">
        <f t="shared" si="48"/>
        <v>-4536.74928813311</v>
      </c>
      <c r="D292" s="17">
        <f t="shared" si="49"/>
        <v>-579.3540452000964</v>
      </c>
      <c r="E292" s="61">
        <f t="shared" si="47"/>
        <v>-226.7766846413516</v>
      </c>
      <c r="F292" s="17">
        <f t="shared" si="50"/>
        <v>-5342.880017974558</v>
      </c>
      <c r="G292" s="16">
        <f t="shared" si="51"/>
        <v>183178.11163310593</v>
      </c>
      <c r="H292" s="19">
        <f t="shared" si="52"/>
        <v>0.051533313402161524</v>
      </c>
      <c r="J292" s="21">
        <f t="shared" si="53"/>
        <v>9673.568758097374</v>
      </c>
    </row>
    <row r="293" spans="1:10" ht="12">
      <c r="A293" s="4">
        <f t="shared" si="54"/>
        <v>263</v>
      </c>
      <c r="B293" s="21">
        <f t="shared" si="55"/>
        <v>183178.11163310593</v>
      </c>
      <c r="C293" s="17">
        <f t="shared" si="48"/>
        <v>-4550.75129116707</v>
      </c>
      <c r="D293" s="17">
        <f t="shared" si="49"/>
        <v>-565.3520421661364</v>
      </c>
      <c r="E293" s="61">
        <f t="shared" si="47"/>
        <v>-226.7766846413516</v>
      </c>
      <c r="F293" s="17">
        <f t="shared" si="50"/>
        <v>-5342.880017974558</v>
      </c>
      <c r="G293" s="16">
        <f t="shared" si="51"/>
        <v>178627.36034193885</v>
      </c>
      <c r="H293" s="19">
        <f t="shared" si="52"/>
        <v>0.05189236113935302</v>
      </c>
      <c r="J293" s="21">
        <f t="shared" si="53"/>
        <v>9505.544721689856</v>
      </c>
    </row>
    <row r="294" spans="1:10" ht="12">
      <c r="A294" s="4">
        <f t="shared" si="54"/>
        <v>264</v>
      </c>
      <c r="B294" s="21">
        <f t="shared" si="55"/>
        <v>178627.36034193885</v>
      </c>
      <c r="C294" s="17">
        <f t="shared" si="48"/>
        <v>-4564.796509304292</v>
      </c>
      <c r="D294" s="17">
        <f t="shared" si="49"/>
        <v>-551.3068240289139</v>
      </c>
      <c r="E294" s="61">
        <f t="shared" si="47"/>
        <v>-226.7766846413516</v>
      </c>
      <c r="F294" s="17">
        <f t="shared" si="50"/>
        <v>-5342.880017974558</v>
      </c>
      <c r="G294" s="16">
        <f t="shared" si="51"/>
        <v>174062.56383263457</v>
      </c>
      <c r="H294" s="19">
        <f t="shared" si="52"/>
        <v>0.052270839619248444</v>
      </c>
      <c r="J294" s="21">
        <f t="shared" si="53"/>
        <v>9337.002104043186</v>
      </c>
    </row>
    <row r="295" spans="1:10" ht="12">
      <c r="A295" s="4">
        <f t="shared" si="54"/>
        <v>265</v>
      </c>
      <c r="B295" s="21">
        <f t="shared" si="55"/>
        <v>174062.56383263457</v>
      </c>
      <c r="C295" s="17">
        <f t="shared" si="48"/>
        <v>-4578.885075921777</v>
      </c>
      <c r="D295" s="17">
        <f t="shared" si="49"/>
        <v>-537.2182574114292</v>
      </c>
      <c r="E295" s="61">
        <f t="shared" si="47"/>
        <v>-226.7766846413516</v>
      </c>
      <c r="F295" s="17">
        <f t="shared" si="50"/>
        <v>-5342.880017974558</v>
      </c>
      <c r="G295" s="16">
        <f t="shared" si="51"/>
        <v>169483.6787567128</v>
      </c>
      <c r="H295" s="19">
        <f t="shared" si="52"/>
        <v>0.052670368072071885</v>
      </c>
      <c r="J295" s="21">
        <f t="shared" si="53"/>
        <v>9167.93930463337</v>
      </c>
    </row>
    <row r="296" spans="1:10" ht="12">
      <c r="A296" s="4">
        <f t="shared" si="54"/>
        <v>266</v>
      </c>
      <c r="B296" s="21">
        <f t="shared" si="55"/>
        <v>169483.6787567128</v>
      </c>
      <c r="C296" s="17">
        <f t="shared" si="48"/>
        <v>-4593.0171248081715</v>
      </c>
      <c r="D296" s="17">
        <f t="shared" si="49"/>
        <v>-523.0862085250351</v>
      </c>
      <c r="E296" s="61">
        <f t="shared" si="47"/>
        <v>-226.7766846413516</v>
      </c>
      <c r="F296" s="17">
        <f t="shared" si="50"/>
        <v>-5342.8800179745585</v>
      </c>
      <c r="G296" s="16">
        <f t="shared" si="51"/>
        <v>164890.66163190463</v>
      </c>
      <c r="H296" s="19">
        <f t="shared" si="52"/>
        <v>0.053092750782884696</v>
      </c>
      <c r="J296" s="21">
        <f t="shared" si="53"/>
        <v>8998.35471799664</v>
      </c>
    </row>
    <row r="297" spans="1:10" ht="12">
      <c r="A297" s="4">
        <f t="shared" si="54"/>
        <v>267</v>
      </c>
      <c r="B297" s="21">
        <f t="shared" si="55"/>
        <v>164890.66163190463</v>
      </c>
      <c r="C297" s="17">
        <f t="shared" si="48"/>
        <v>-4607.1927901650415</v>
      </c>
      <c r="D297" s="17">
        <f t="shared" si="49"/>
        <v>-508.9105431681649</v>
      </c>
      <c r="E297" s="61">
        <f t="shared" si="47"/>
        <v>-226.7766846413516</v>
      </c>
      <c r="F297" s="17">
        <f t="shared" si="50"/>
        <v>-5342.880017974558</v>
      </c>
      <c r="G297" s="16">
        <f t="shared" si="51"/>
        <v>160283.46884173958</v>
      </c>
      <c r="H297" s="19">
        <f t="shared" si="52"/>
        <v>0.053540004305532025</v>
      </c>
      <c r="J297" s="21">
        <f t="shared" si="53"/>
        <v>8828.246733714199</v>
      </c>
    </row>
    <row r="298" spans="1:10" ht="12">
      <c r="A298" s="4">
        <f t="shared" si="54"/>
        <v>268</v>
      </c>
      <c r="B298" s="21">
        <f t="shared" si="55"/>
        <v>160283.46884173958</v>
      </c>
      <c r="C298" s="17">
        <f t="shared" si="48"/>
        <v>-4621.412206608148</v>
      </c>
      <c r="D298" s="17">
        <f t="shared" si="49"/>
        <v>-494.6911267250589</v>
      </c>
      <c r="E298" s="61">
        <f t="shared" si="47"/>
        <v>-226.7766846413516</v>
      </c>
      <c r="F298" s="17">
        <f t="shared" si="50"/>
        <v>-5342.8800179745585</v>
      </c>
      <c r="G298" s="16">
        <f t="shared" si="51"/>
        <v>155662.05663513142</v>
      </c>
      <c r="H298" s="19">
        <f t="shared" si="52"/>
        <v>0.05401438962457984</v>
      </c>
      <c r="J298" s="21">
        <f t="shared" si="53"/>
        <v>8657.613736396925</v>
      </c>
    </row>
    <row r="299" spans="1:10" ht="12">
      <c r="A299" s="4">
        <f t="shared" si="54"/>
        <v>269</v>
      </c>
      <c r="B299" s="21">
        <f t="shared" si="55"/>
        <v>155662.05663513142</v>
      </c>
      <c r="C299" s="17">
        <f t="shared" si="48"/>
        <v>-4635.675509168721</v>
      </c>
      <c r="D299" s="17">
        <f t="shared" si="49"/>
        <v>-480.4278241644858</v>
      </c>
      <c r="E299" s="61">
        <f t="shared" si="47"/>
        <v>-226.7766846413516</v>
      </c>
      <c r="F299" s="17">
        <f t="shared" si="50"/>
        <v>-5342.8800179745585</v>
      </c>
      <c r="G299" s="16">
        <f t="shared" si="51"/>
        <v>151026.3811259627</v>
      </c>
      <c r="H299" s="19">
        <f t="shared" si="52"/>
        <v>0.054518450347615016</v>
      </c>
      <c r="J299" s="21">
        <f t="shared" si="53"/>
        <v>8486.45410567005</v>
      </c>
    </row>
    <row r="300" spans="1:10" ht="12">
      <c r="A300" s="4">
        <f t="shared" si="54"/>
        <v>270</v>
      </c>
      <c r="B300" s="21">
        <f t="shared" si="55"/>
        <v>151026.3811259627</v>
      </c>
      <c r="C300" s="17">
        <f t="shared" si="48"/>
        <v>-4649.982833294745</v>
      </c>
      <c r="D300" s="17">
        <f t="shared" si="49"/>
        <v>-466.1205000384605</v>
      </c>
      <c r="E300" s="61">
        <f t="shared" si="47"/>
        <v>-226.7766846413516</v>
      </c>
      <c r="F300" s="17">
        <f t="shared" si="50"/>
        <v>-5342.880017974558</v>
      </c>
      <c r="G300" s="16">
        <f t="shared" si="51"/>
        <v>146376.39829266796</v>
      </c>
      <c r="H300" s="19">
        <f t="shared" si="52"/>
        <v>0.05505505828960346</v>
      </c>
      <c r="J300" s="21">
        <f t="shared" si="53"/>
        <v>8314.766216157745</v>
      </c>
    </row>
    <row r="301" spans="1:10" ht="12">
      <c r="A301" s="4">
        <f t="shared" si="54"/>
        <v>271</v>
      </c>
      <c r="B301" s="21">
        <f t="shared" si="55"/>
        <v>146376.39829266796</v>
      </c>
      <c r="C301" s="17">
        <f t="shared" si="48"/>
        <v>-4664.334314852249</v>
      </c>
      <c r="D301" s="17">
        <f t="shared" si="49"/>
        <v>-451.769018480958</v>
      </c>
      <c r="E301" s="61">
        <f t="shared" si="47"/>
        <v>-226.7766846413516</v>
      </c>
      <c r="F301" s="17">
        <f t="shared" si="50"/>
        <v>-5342.8800179745585</v>
      </c>
      <c r="G301" s="16">
        <f t="shared" si="51"/>
        <v>141712.0639778157</v>
      </c>
      <c r="H301" s="19">
        <f t="shared" si="52"/>
        <v>0.0556274681741201</v>
      </c>
      <c r="J301" s="21">
        <f t="shared" si="53"/>
        <v>8142.548437467714</v>
      </c>
    </row>
    <row r="302" spans="1:10" ht="12">
      <c r="A302" s="4">
        <f t="shared" si="54"/>
        <v>272</v>
      </c>
      <c r="B302" s="21">
        <f t="shared" si="55"/>
        <v>141712.0639778157</v>
      </c>
      <c r="C302" s="17">
        <f t="shared" si="48"/>
        <v>-4678.7300901265835</v>
      </c>
      <c r="D302" s="17">
        <f t="shared" si="49"/>
        <v>-437.3732432066227</v>
      </c>
      <c r="E302" s="61">
        <f t="shared" si="47"/>
        <v>-226.7766846413516</v>
      </c>
      <c r="F302" s="17">
        <f t="shared" si="50"/>
        <v>-5342.880017974558</v>
      </c>
      <c r="G302" s="16">
        <f t="shared" si="51"/>
        <v>137033.33388768914</v>
      </c>
      <c r="H302" s="19">
        <f t="shared" si="52"/>
        <v>0.05623938365207441</v>
      </c>
      <c r="J302" s="21">
        <f t="shared" si="53"/>
        <v>7969.7991341756915</v>
      </c>
    </row>
    <row r="303" spans="1:10" ht="12">
      <c r="A303" s="4">
        <f t="shared" si="54"/>
        <v>273</v>
      </c>
      <c r="B303" s="21">
        <f t="shared" si="55"/>
        <v>137033.33388768914</v>
      </c>
      <c r="C303" s="17">
        <f t="shared" si="48"/>
        <v>-4693.170295823732</v>
      </c>
      <c r="D303" s="17">
        <f t="shared" si="49"/>
        <v>-422.9330375094745</v>
      </c>
      <c r="E303" s="61">
        <f t="shared" si="47"/>
        <v>-226.7766846413516</v>
      </c>
      <c r="F303" s="17">
        <f t="shared" si="50"/>
        <v>-5342.880017974558</v>
      </c>
      <c r="G303" s="16">
        <f t="shared" si="51"/>
        <v>132340.1635918654</v>
      </c>
      <c r="H303" s="19">
        <f t="shared" si="52"/>
        <v>0.0568950374673059</v>
      </c>
      <c r="J303" s="21">
        <f t="shared" si="53"/>
        <v>7796.516665809912</v>
      </c>
    </row>
    <row r="304" spans="1:10" ht="12">
      <c r="A304" s="4">
        <f t="shared" si="54"/>
        <v>274</v>
      </c>
      <c r="B304" s="21">
        <f t="shared" si="55"/>
        <v>132340.1635918654</v>
      </c>
      <c r="C304" s="17">
        <f t="shared" si="48"/>
        <v>-4707.655069071596</v>
      </c>
      <c r="D304" s="17">
        <f t="shared" si="49"/>
        <v>-408.4482642616109</v>
      </c>
      <c r="E304" s="61">
        <f t="shared" si="47"/>
        <v>-226.7766846413516</v>
      </c>
      <c r="F304" s="17">
        <f t="shared" si="50"/>
        <v>-5342.8800179745585</v>
      </c>
      <c r="G304" s="16">
        <f t="shared" si="51"/>
        <v>127632.5085227938</v>
      </c>
      <c r="H304" s="19">
        <f t="shared" si="52"/>
        <v>0.05759928943675643</v>
      </c>
      <c r="J304" s="21">
        <f t="shared" si="53"/>
        <v>7622.69938683555</v>
      </c>
    </row>
    <row r="305" spans="1:10" ht="12">
      <c r="A305" s="4">
        <f t="shared" si="54"/>
        <v>275</v>
      </c>
      <c r="B305" s="21">
        <f t="shared" si="55"/>
        <v>127632.5085227938</v>
      </c>
      <c r="C305" s="17">
        <f t="shared" si="48"/>
        <v>-4722.184547421303</v>
      </c>
      <c r="D305" s="17">
        <f t="shared" si="49"/>
        <v>-393.91878591190414</v>
      </c>
      <c r="E305" s="61">
        <f t="shared" si="47"/>
        <v>-226.7766846413516</v>
      </c>
      <c r="F305" s="17">
        <f t="shared" si="50"/>
        <v>-5342.8800179745585</v>
      </c>
      <c r="G305" s="16">
        <f t="shared" si="51"/>
        <v>122910.32397537249</v>
      </c>
      <c r="H305" s="19">
        <f t="shared" si="52"/>
        <v>0.05835774704145123</v>
      </c>
      <c r="J305" s="21">
        <f t="shared" si="53"/>
        <v>7448.345646639069</v>
      </c>
    </row>
    <row r="306" spans="1:10" ht="12">
      <c r="A306" s="4">
        <f t="shared" si="54"/>
        <v>276</v>
      </c>
      <c r="B306" s="21">
        <f t="shared" si="55"/>
        <v>122910.32397537249</v>
      </c>
      <c r="C306" s="17">
        <f t="shared" si="48"/>
        <v>-4736.758868848511</v>
      </c>
      <c r="D306" s="17">
        <f t="shared" si="49"/>
        <v>-379.3444644846954</v>
      </c>
      <c r="E306" s="61">
        <f t="shared" si="47"/>
        <v>-226.7766846413516</v>
      </c>
      <c r="F306" s="17">
        <f t="shared" si="50"/>
        <v>-5342.880017974558</v>
      </c>
      <c r="G306" s="16">
        <f t="shared" si="51"/>
        <v>118173.56510652398</v>
      </c>
      <c r="H306" s="19">
        <f t="shared" si="52"/>
        <v>0.059176914959315735</v>
      </c>
      <c r="J306" s="21">
        <f t="shared" si="53"/>
        <v>7273.453789512564</v>
      </c>
    </row>
    <row r="307" spans="1:10" ht="12">
      <c r="A307" s="4">
        <f t="shared" si="54"/>
        <v>277</v>
      </c>
      <c r="B307" s="21">
        <f t="shared" si="55"/>
        <v>118173.56510652398</v>
      </c>
      <c r="C307" s="17">
        <f t="shared" si="48"/>
        <v>-4751.378171754722</v>
      </c>
      <c r="D307" s="17">
        <f t="shared" si="49"/>
        <v>-364.7251615784847</v>
      </c>
      <c r="E307" s="61">
        <f t="shared" si="47"/>
        <v>-226.7766846413516</v>
      </c>
      <c r="F307" s="17">
        <f t="shared" si="50"/>
        <v>-5342.880017974558</v>
      </c>
      <c r="G307" s="16">
        <f t="shared" si="51"/>
        <v>113422.18693476926</v>
      </c>
      <c r="H307" s="19">
        <f t="shared" si="52"/>
        <v>0.060064381981196374</v>
      </c>
      <c r="J307" s="21">
        <f t="shared" si="53"/>
        <v>7098.022154638035</v>
      </c>
    </row>
    <row r="308" spans="1:10" ht="12">
      <c r="A308" s="4">
        <f t="shared" si="54"/>
        <v>278</v>
      </c>
      <c r="B308" s="21">
        <f t="shared" si="55"/>
        <v>113422.18693476926</v>
      </c>
      <c r="C308" s="17">
        <f t="shared" si="48"/>
        <v>-4766.0425949685905</v>
      </c>
      <c r="D308" s="17">
        <f t="shared" si="49"/>
        <v>-350.06073836461604</v>
      </c>
      <c r="E308" s="61">
        <f t="shared" si="47"/>
        <v>-226.7766846413516</v>
      </c>
      <c r="F308" s="17">
        <f t="shared" si="50"/>
        <v>-5342.880017974558</v>
      </c>
      <c r="G308" s="16">
        <f t="shared" si="51"/>
        <v>108656.14433980067</v>
      </c>
      <c r="H308" s="19">
        <f t="shared" si="52"/>
        <v>0.06102905668758249</v>
      </c>
      <c r="J308" s="21">
        <f t="shared" si="53"/>
        <v>6922.049076071611</v>
      </c>
    </row>
    <row r="309" spans="1:10" ht="12">
      <c r="A309" s="4">
        <f t="shared" si="54"/>
        <v>279</v>
      </c>
      <c r="B309" s="21">
        <f t="shared" si="55"/>
        <v>108656.14433980067</v>
      </c>
      <c r="C309" s="17">
        <f t="shared" si="48"/>
        <v>-4780.752277747247</v>
      </c>
      <c r="D309" s="17">
        <f t="shared" si="49"/>
        <v>-335.3510555859597</v>
      </c>
      <c r="E309" s="61">
        <f t="shared" si="47"/>
        <v>-226.7766846413516</v>
      </c>
      <c r="F309" s="17">
        <f t="shared" si="50"/>
        <v>-5342.880017974558</v>
      </c>
      <c r="G309" s="16">
        <f t="shared" si="51"/>
        <v>103875.39206205342</v>
      </c>
      <c r="H309" s="19">
        <f t="shared" si="52"/>
        <v>0.06208146740079798</v>
      </c>
      <c r="J309" s="21">
        <f t="shared" si="53"/>
        <v>6745.532882727735</v>
      </c>
    </row>
    <row r="310" spans="1:10" ht="12">
      <c r="A310" s="4">
        <f t="shared" si="54"/>
        <v>280</v>
      </c>
      <c r="B310" s="21">
        <f t="shared" si="55"/>
        <v>103875.39206205342</v>
      </c>
      <c r="C310" s="17">
        <f t="shared" si="48"/>
        <v>-4795.507359777617</v>
      </c>
      <c r="D310" s="17">
        <f t="shared" si="49"/>
        <v>-320.5959735555894</v>
      </c>
      <c r="E310" s="61">
        <f t="shared" si="47"/>
        <v>-226.7766846413516</v>
      </c>
      <c r="F310" s="17">
        <f t="shared" si="50"/>
        <v>-5342.8800179745585</v>
      </c>
      <c r="G310" s="16">
        <f t="shared" si="51"/>
        <v>99079.8847022758</v>
      </c>
      <c r="H310" s="19">
        <f t="shared" si="52"/>
        <v>0.06323414783781897</v>
      </c>
      <c r="J310" s="21">
        <f t="shared" si="53"/>
        <v>6568.471898363293</v>
      </c>
    </row>
    <row r="311" spans="1:10" ht="12">
      <c r="A311" s="4">
        <f t="shared" si="54"/>
        <v>281</v>
      </c>
      <c r="B311" s="21">
        <f t="shared" si="55"/>
        <v>99079.8847022758</v>
      </c>
      <c r="C311" s="17">
        <f t="shared" si="48"/>
        <v>-4810.307981177751</v>
      </c>
      <c r="D311" s="17">
        <f t="shared" si="49"/>
        <v>-305.7953521554558</v>
      </c>
      <c r="E311" s="61">
        <f t="shared" si="47"/>
        <v>-226.7766846413516</v>
      </c>
      <c r="F311" s="17">
        <f t="shared" si="50"/>
        <v>-5342.880017974558</v>
      </c>
      <c r="G311" s="16">
        <f t="shared" si="51"/>
        <v>94269.57672109804</v>
      </c>
      <c r="H311" s="19">
        <f t="shared" si="52"/>
        <v>0.0645021384589368</v>
      </c>
      <c r="J311" s="21">
        <f t="shared" si="53"/>
        <v>6390.864441561688</v>
      </c>
    </row>
    <row r="312" spans="1:10" ht="12">
      <c r="A312" s="4">
        <f t="shared" si="54"/>
        <v>282</v>
      </c>
      <c r="B312" s="21">
        <f t="shared" si="55"/>
        <v>94269.57672109804</v>
      </c>
      <c r="C312" s="17">
        <f t="shared" si="48"/>
        <v>-4825.154282498151</v>
      </c>
      <c r="D312" s="17">
        <f t="shared" si="49"/>
        <v>-290.9490508350561</v>
      </c>
      <c r="E312" s="61">
        <f t="shared" si="47"/>
        <v>-226.7766846413516</v>
      </c>
      <c r="F312" s="17">
        <f t="shared" si="50"/>
        <v>-5342.8800179745585</v>
      </c>
      <c r="G312" s="16">
        <f t="shared" si="51"/>
        <v>89444.4224385999</v>
      </c>
      <c r="H312" s="19">
        <f t="shared" si="52"/>
        <v>0.0659036461370517</v>
      </c>
      <c r="J312" s="21">
        <f t="shared" si="53"/>
        <v>6212.708825716892</v>
      </c>
    </row>
    <row r="313" spans="1:10" ht="12">
      <c r="A313" s="4">
        <f t="shared" si="54"/>
        <v>283</v>
      </c>
      <c r="B313" s="21">
        <f t="shared" si="55"/>
        <v>89444.4224385999</v>
      </c>
      <c r="C313" s="17">
        <f t="shared" si="48"/>
        <v>-4840.046404723107</v>
      </c>
      <c r="D313" s="17">
        <f t="shared" si="49"/>
        <v>-276.05692861009925</v>
      </c>
      <c r="E313" s="61">
        <f t="shared" si="47"/>
        <v>-226.7766846413516</v>
      </c>
      <c r="F313" s="17">
        <f t="shared" si="50"/>
        <v>-5342.880017974558</v>
      </c>
      <c r="G313" s="16">
        <f t="shared" si="51"/>
        <v>84604.37603387679</v>
      </c>
      <c r="H313" s="19">
        <f t="shared" si="52"/>
        <v>0.06746092371673054</v>
      </c>
      <c r="J313" s="21">
        <f t="shared" si="53"/>
        <v>6034.003359017409</v>
      </c>
    </row>
    <row r="314" spans="1:10" ht="12">
      <c r="A314" s="4">
        <f t="shared" si="54"/>
        <v>284</v>
      </c>
      <c r="B314" s="21">
        <f t="shared" si="55"/>
        <v>84604.37603387679</v>
      </c>
      <c r="C314" s="17">
        <f t="shared" si="48"/>
        <v>-4854.984489272039</v>
      </c>
      <c r="D314" s="17">
        <f t="shared" si="49"/>
        <v>-261.11884406116707</v>
      </c>
      <c r="E314" s="61">
        <f t="shared" si="47"/>
        <v>-226.7766846413516</v>
      </c>
      <c r="F314" s="17">
        <f t="shared" si="50"/>
        <v>-5342.880017974558</v>
      </c>
      <c r="G314" s="16">
        <f t="shared" si="51"/>
        <v>79749.39154460475</v>
      </c>
      <c r="H314" s="19">
        <f t="shared" si="52"/>
        <v>0.0692014600058737</v>
      </c>
      <c r="J314" s="21">
        <f t="shared" si="53"/>
        <v>5854.746344430224</v>
      </c>
    </row>
    <row r="315" spans="1:10" ht="12">
      <c r="A315" s="4">
        <f t="shared" si="54"/>
        <v>285</v>
      </c>
      <c r="B315" s="21">
        <f t="shared" si="55"/>
        <v>79749.39154460475</v>
      </c>
      <c r="C315" s="17">
        <f t="shared" si="48"/>
        <v>-4869.968678000835</v>
      </c>
      <c r="D315" s="17">
        <f t="shared" si="49"/>
        <v>-246.13465533237138</v>
      </c>
      <c r="E315" s="61">
        <f t="shared" si="47"/>
        <v>-226.7766846413516</v>
      </c>
      <c r="F315" s="17">
        <f t="shared" si="50"/>
        <v>-5342.880017974558</v>
      </c>
      <c r="G315" s="16">
        <f t="shared" si="51"/>
        <v>74879.42286660391</v>
      </c>
      <c r="H315" s="19">
        <f t="shared" si="52"/>
        <v>0.0711596160142566</v>
      </c>
      <c r="J315" s="21">
        <f t="shared" si="53"/>
        <v>5674.936079684676</v>
      </c>
    </row>
    <row r="316" spans="1:10" ht="12">
      <c r="A316" s="4">
        <f t="shared" si="54"/>
        <v>286</v>
      </c>
      <c r="B316" s="21">
        <f t="shared" si="55"/>
        <v>74879.42286660391</v>
      </c>
      <c r="C316" s="17">
        <f t="shared" si="48"/>
        <v>-4884.9991132032</v>
      </c>
      <c r="D316" s="17">
        <f t="shared" si="49"/>
        <v>-231.1042201300069</v>
      </c>
      <c r="E316" s="61">
        <f t="shared" si="47"/>
        <v>-226.7766846413516</v>
      </c>
      <c r="F316" s="17">
        <f t="shared" si="50"/>
        <v>-5342.8800179745585</v>
      </c>
      <c r="G316" s="16">
        <f t="shared" si="51"/>
        <v>69994.42375340071</v>
      </c>
      <c r="H316" s="19">
        <f t="shared" si="52"/>
        <v>0.07337891568748817</v>
      </c>
      <c r="J316" s="21">
        <f t="shared" si="53"/>
        <v>5494.570857256302</v>
      </c>
    </row>
    <row r="317" spans="1:10" ht="12">
      <c r="A317" s="4">
        <f t="shared" si="54"/>
        <v>287</v>
      </c>
      <c r="B317" s="21">
        <f t="shared" si="55"/>
        <v>69994.42375340071</v>
      </c>
      <c r="C317" s="17">
        <f t="shared" si="48"/>
        <v>-4900.075937612007</v>
      </c>
      <c r="D317" s="17">
        <f t="shared" si="49"/>
        <v>-216.0273957211999</v>
      </c>
      <c r="E317" s="61">
        <f t="shared" si="47"/>
        <v>-226.7766846413516</v>
      </c>
      <c r="F317" s="17">
        <f t="shared" si="50"/>
        <v>-5342.8800179745585</v>
      </c>
      <c r="G317" s="16">
        <f t="shared" si="51"/>
        <v>65094.34781578871</v>
      </c>
      <c r="H317" s="19">
        <f t="shared" si="52"/>
        <v>0.07591531838409417</v>
      </c>
      <c r="J317" s="21">
        <f t="shared" si="53"/>
        <v>5313.648964350618</v>
      </c>
    </row>
    <row r="318" spans="1:10" ht="12">
      <c r="A318" s="4">
        <f t="shared" si="54"/>
        <v>288</v>
      </c>
      <c r="B318" s="21">
        <f t="shared" si="55"/>
        <v>65094.34781578871</v>
      </c>
      <c r="C318" s="17">
        <f t="shared" si="48"/>
        <v>-4915.199294400653</v>
      </c>
      <c r="D318" s="17">
        <f t="shared" si="49"/>
        <v>-200.90403893255277</v>
      </c>
      <c r="E318" s="61">
        <f t="shared" si="47"/>
        <v>-226.7766846413516</v>
      </c>
      <c r="F318" s="17">
        <f t="shared" si="50"/>
        <v>-5342.880017974558</v>
      </c>
      <c r="G318" s="16">
        <f t="shared" si="51"/>
        <v>60179.14852138805</v>
      </c>
      <c r="H318" s="19">
        <f t="shared" si="52"/>
        <v>0.078842001726639</v>
      </c>
      <c r="J318" s="21">
        <f t="shared" si="53"/>
        <v>5132.168682886852</v>
      </c>
    </row>
    <row r="319" spans="1:10" ht="12">
      <c r="A319" s="4">
        <f t="shared" si="54"/>
        <v>289</v>
      </c>
      <c r="B319" s="21">
        <f t="shared" si="55"/>
        <v>60179.14852138805</v>
      </c>
      <c r="C319" s="17">
        <f t="shared" si="48"/>
        <v>-4930.369327184422</v>
      </c>
      <c r="D319" s="17">
        <f t="shared" si="49"/>
        <v>-185.7340061487846</v>
      </c>
      <c r="E319" s="61">
        <f t="shared" si="47"/>
        <v>-226.7766846413516</v>
      </c>
      <c r="F319" s="17">
        <f t="shared" si="50"/>
        <v>-5342.8800179745585</v>
      </c>
      <c r="G319" s="16">
        <f t="shared" si="51"/>
        <v>55248.77919420363</v>
      </c>
      <c r="H319" s="19">
        <f t="shared" si="52"/>
        <v>0.08225653587840857</v>
      </c>
      <c r="J319" s="21">
        <f t="shared" si="53"/>
        <v>4950.128289481635</v>
      </c>
    </row>
    <row r="320" spans="1:10" ht="12">
      <c r="A320" s="4">
        <f t="shared" si="54"/>
        <v>290</v>
      </c>
      <c r="B320" s="21">
        <f t="shared" si="55"/>
        <v>55248.77919420363</v>
      </c>
      <c r="C320" s="17">
        <f t="shared" si="48"/>
        <v>-4945.586180021839</v>
      </c>
      <c r="D320" s="17">
        <f t="shared" si="49"/>
        <v>-170.51715331136722</v>
      </c>
      <c r="E320" s="61">
        <f t="shared" si="47"/>
        <v>-226.7766846413516</v>
      </c>
      <c r="F320" s="17">
        <f t="shared" si="50"/>
        <v>-5342.880017974558</v>
      </c>
      <c r="G320" s="16">
        <f t="shared" si="51"/>
        <v>50303.19301418179</v>
      </c>
      <c r="H320" s="19">
        <f t="shared" si="52"/>
        <v>0.08629197106191998</v>
      </c>
      <c r="J320" s="21">
        <f t="shared" si="53"/>
        <v>4767.526055432626</v>
      </c>
    </row>
    <row r="321" spans="1:10" ht="12">
      <c r="A321" s="4">
        <f t="shared" si="54"/>
        <v>291</v>
      </c>
      <c r="B321" s="21">
        <f t="shared" si="55"/>
        <v>50303.19301418179</v>
      </c>
      <c r="C321" s="17">
        <f t="shared" si="48"/>
        <v>-4960.8499974160495</v>
      </c>
      <c r="D321" s="17">
        <f t="shared" si="49"/>
        <v>-155.25333591715707</v>
      </c>
      <c r="E321" s="61">
        <f t="shared" si="47"/>
        <v>-226.7766846413516</v>
      </c>
      <c r="F321" s="17">
        <f t="shared" si="50"/>
        <v>-5342.8800179745585</v>
      </c>
      <c r="G321" s="16">
        <f t="shared" si="51"/>
        <v>45342.343016765735</v>
      </c>
      <c r="H321" s="19">
        <f t="shared" si="52"/>
        <v>0.09113457758853703</v>
      </c>
      <c r="J321" s="21">
        <f t="shared" si="53"/>
        <v>4584.360246702104</v>
      </c>
    </row>
    <row r="322" spans="1:10" ht="12">
      <c r="A322" s="4">
        <f t="shared" si="54"/>
        <v>292</v>
      </c>
      <c r="B322" s="21">
        <f t="shared" si="55"/>
        <v>45342.343016765735</v>
      </c>
      <c r="C322" s="17">
        <f t="shared" si="48"/>
        <v>-4976.160924316183</v>
      </c>
      <c r="D322" s="17">
        <f t="shared" si="49"/>
        <v>-139.9424090170233</v>
      </c>
      <c r="E322" s="61">
        <f t="shared" si="47"/>
        <v>-226.7766846413516</v>
      </c>
      <c r="F322" s="17">
        <f t="shared" si="50"/>
        <v>-5342.880017974558</v>
      </c>
      <c r="G322" s="16">
        <f t="shared" si="51"/>
        <v>40366.182092449555</v>
      </c>
      <c r="H322" s="19">
        <f t="shared" si="52"/>
        <v>0.09705341257449634</v>
      </c>
      <c r="J322" s="21">
        <f t="shared" si="53"/>
        <v>4400.629123900499</v>
      </c>
    </row>
    <row r="323" spans="1:10" ht="12">
      <c r="A323" s="4">
        <f t="shared" si="54"/>
        <v>293</v>
      </c>
      <c r="B323" s="21">
        <f t="shared" si="55"/>
        <v>40366.182092449555</v>
      </c>
      <c r="C323" s="17">
        <f t="shared" si="48"/>
        <v>-4991.519106118735</v>
      </c>
      <c r="D323" s="17">
        <f t="shared" si="49"/>
        <v>-124.58422721447087</v>
      </c>
      <c r="E323" s="61">
        <f t="shared" si="47"/>
        <v>-226.7766846413516</v>
      </c>
      <c r="F323" s="17">
        <f t="shared" si="50"/>
        <v>-5342.880017974558</v>
      </c>
      <c r="G323" s="16">
        <f t="shared" si="51"/>
        <v>35374.66298633082</v>
      </c>
      <c r="H323" s="19">
        <f t="shared" si="52"/>
        <v>0.10445206169395269</v>
      </c>
      <c r="J323" s="21">
        <f t="shared" si="53"/>
        <v>4216.330942269869</v>
      </c>
    </row>
    <row r="324" spans="1:10" ht="12">
      <c r="A324" s="4">
        <f t="shared" si="54"/>
        <v>294</v>
      </c>
      <c r="B324" s="21">
        <f t="shared" si="55"/>
        <v>35374.66298633082</v>
      </c>
      <c r="C324" s="17">
        <f t="shared" si="48"/>
        <v>-5006.924688668946</v>
      </c>
      <c r="D324" s="17">
        <f t="shared" si="49"/>
        <v>-109.17864466426026</v>
      </c>
      <c r="E324" s="61">
        <f t="shared" si="47"/>
        <v>-226.7766846413516</v>
      </c>
      <c r="F324" s="17">
        <f t="shared" si="50"/>
        <v>-5342.880017974558</v>
      </c>
      <c r="G324" s="16">
        <f t="shared" si="51"/>
        <v>30367.738297661872</v>
      </c>
      <c r="H324" s="19">
        <f t="shared" si="52"/>
        <v>0.1139647310060635</v>
      </c>
      <c r="J324" s="21">
        <f t="shared" si="53"/>
        <v>4031.463951667343</v>
      </c>
    </row>
    <row r="325" spans="1:10" ht="12">
      <c r="A325" s="4">
        <f t="shared" si="54"/>
        <v>295</v>
      </c>
      <c r="B325" s="21">
        <f t="shared" si="55"/>
        <v>30367.738297661872</v>
      </c>
      <c r="C325" s="17">
        <f t="shared" si="48"/>
        <v>-5022.3778182621845</v>
      </c>
      <c r="D325" s="17">
        <f t="shared" si="49"/>
        <v>-93.7255150710221</v>
      </c>
      <c r="E325" s="61">
        <f t="shared" si="47"/>
        <v>-226.7766846413516</v>
      </c>
      <c r="F325" s="17">
        <f t="shared" si="50"/>
        <v>-5342.8800179745585</v>
      </c>
      <c r="G325" s="16">
        <f t="shared" si="51"/>
        <v>25345.360479399686</v>
      </c>
      <c r="H325" s="19">
        <f t="shared" si="52"/>
        <v>0.12664843060915748</v>
      </c>
      <c r="J325" s="21">
        <f t="shared" si="53"/>
        <v>3846.0263965484837</v>
      </c>
    </row>
    <row r="326" spans="1:10" ht="12">
      <c r="A326" s="4">
        <f t="shared" si="54"/>
        <v>296</v>
      </c>
      <c r="B326" s="21">
        <f t="shared" si="55"/>
        <v>25345.360479399686</v>
      </c>
      <c r="C326" s="17">
        <f t="shared" si="48"/>
        <v>-5037.878641645338</v>
      </c>
      <c r="D326" s="17">
        <f t="shared" si="49"/>
        <v>-78.22469168786816</v>
      </c>
      <c r="E326" s="61">
        <f t="shared" si="47"/>
        <v>-226.7766846413516</v>
      </c>
      <c r="F326" s="17">
        <f t="shared" si="50"/>
        <v>-5342.880017974558</v>
      </c>
      <c r="G326" s="16">
        <f t="shared" si="51"/>
        <v>20307.48183775435</v>
      </c>
      <c r="H326" s="19">
        <f t="shared" si="52"/>
        <v>0.1444057786799064</v>
      </c>
      <c r="J326" s="21">
        <f t="shared" si="53"/>
        <v>3660.0165159506373</v>
      </c>
    </row>
    <row r="327" spans="1:10" ht="12">
      <c r="A327" s="4">
        <f t="shared" si="54"/>
        <v>297</v>
      </c>
      <c r="B327" s="21">
        <f t="shared" si="55"/>
        <v>20307.48183775435</v>
      </c>
      <c r="C327" s="17">
        <f t="shared" si="48"/>
        <v>-5053.427306018209</v>
      </c>
      <c r="D327" s="17">
        <f t="shared" si="49"/>
        <v>-62.67602731499777</v>
      </c>
      <c r="E327" s="61">
        <f t="shared" si="47"/>
        <v>-226.7766846413516</v>
      </c>
      <c r="F327" s="17">
        <f t="shared" si="50"/>
        <v>-5342.880017974558</v>
      </c>
      <c r="G327" s="16">
        <f t="shared" si="51"/>
        <v>15254.05453173614</v>
      </c>
      <c r="H327" s="19">
        <f t="shared" si="52"/>
        <v>0.17104201157125315</v>
      </c>
      <c r="J327" s="21">
        <f t="shared" si="53"/>
        <v>3473.4325434761927</v>
      </c>
    </row>
    <row r="328" spans="1:10" ht="12">
      <c r="A328" s="4">
        <f t="shared" si="54"/>
        <v>298</v>
      </c>
      <c r="B328" s="21">
        <f t="shared" si="55"/>
        <v>15254.05453173614</v>
      </c>
      <c r="C328" s="17">
        <f t="shared" si="48"/>
        <v>-5069.0239590349065</v>
      </c>
      <c r="D328" s="17">
        <f t="shared" si="49"/>
        <v>-47.07937429829986</v>
      </c>
      <c r="E328" s="61">
        <f t="shared" si="47"/>
        <v>-226.7766846413516</v>
      </c>
      <c r="F328" s="17">
        <f t="shared" si="50"/>
        <v>-5342.880017974558</v>
      </c>
      <c r="G328" s="16">
        <f t="shared" si="51"/>
        <v>10185.030572701233</v>
      </c>
      <c r="H328" s="19">
        <f t="shared" si="52"/>
        <v>0.21543601410619778</v>
      </c>
      <c r="J328" s="21">
        <f t="shared" si="53"/>
        <v>3286.272707275817</v>
      </c>
    </row>
    <row r="329" spans="1:10" ht="12">
      <c r="A329" s="4">
        <f t="shared" si="54"/>
        <v>299</v>
      </c>
      <c r="B329" s="21">
        <f t="shared" si="55"/>
        <v>10185.030572701233</v>
      </c>
      <c r="C329" s="17">
        <f t="shared" si="48"/>
        <v>-5084.668748805256</v>
      </c>
      <c r="D329" s="17">
        <f t="shared" si="49"/>
        <v>-31.4345845279509</v>
      </c>
      <c r="E329" s="61">
        <f t="shared" si="47"/>
        <v>-226.7766846413516</v>
      </c>
      <c r="F329" s="17">
        <f t="shared" si="50"/>
        <v>-5342.8800179745585</v>
      </c>
      <c r="G329" s="16">
        <f t="shared" si="51"/>
        <v>5100.361823895977</v>
      </c>
      <c r="H329" s="19">
        <f t="shared" si="52"/>
        <v>0.30422444075294014</v>
      </c>
      <c r="J329" s="21">
        <f t="shared" si="53"/>
        <v>3098.5352300316304</v>
      </c>
    </row>
    <row r="330" spans="1:10" ht="12">
      <c r="A330" s="4">
        <f t="shared" si="54"/>
        <v>300</v>
      </c>
      <c r="B330" s="21">
        <f t="shared" si="55"/>
        <v>5100.361823895977</v>
      </c>
      <c r="C330" s="17">
        <f t="shared" si="48"/>
        <v>-5100.361823896198</v>
      </c>
      <c r="D330" s="17">
        <f t="shared" si="49"/>
        <v>-15.741509437008386</v>
      </c>
      <c r="E330" s="61">
        <f t="shared" si="47"/>
        <v>-226.7766846413516</v>
      </c>
      <c r="F330" s="17">
        <f t="shared" si="50"/>
        <v>-5342.880017974558</v>
      </c>
      <c r="G330" s="16">
        <f t="shared" si="51"/>
        <v>-2.2100721253082156E-10</v>
      </c>
      <c r="H330" s="19">
        <f t="shared" si="52"/>
        <v>0.5705905638508822</v>
      </c>
      <c r="J330" s="21">
        <f t="shared" si="53"/>
        <v>2910.2183289403197</v>
      </c>
    </row>
    <row r="331" ht="12">
      <c r="A331" s="4"/>
    </row>
    <row r="332" ht="12">
      <c r="A332" s="4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14.00390625" style="0" customWidth="1"/>
    <col min="5" max="5" width="17.00390625" style="0" customWidth="1"/>
    <col min="6" max="6" width="14.8515625" style="0" customWidth="1"/>
    <col min="7" max="7" width="15.8515625" style="0" customWidth="1"/>
    <col min="9" max="9" width="14.28125" style="0" customWidth="1"/>
    <col min="10" max="10" width="11.7109375" style="0" customWidth="1"/>
    <col min="12" max="12" width="12.00390625" style="0" customWidth="1"/>
    <col min="15" max="15" width="11.421875" style="0" customWidth="1"/>
  </cols>
  <sheetData>
    <row r="1" spans="1:6" ht="15">
      <c r="A1" s="50" t="s">
        <v>40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7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  <c r="Q8" s="25"/>
    </row>
    <row r="9" spans="2:17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  <c r="Q9" s="25"/>
    </row>
    <row r="10" spans="1:17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  <c r="Q10" s="25"/>
    </row>
    <row r="11" spans="13:17" ht="13.5">
      <c r="M11" s="41"/>
      <c r="N11" s="74"/>
      <c r="O11" s="89"/>
      <c r="P11" s="25"/>
      <c r="Q11" s="25"/>
    </row>
    <row r="12" spans="1:17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9"/>
      <c r="P12" s="25"/>
      <c r="Q12" s="25"/>
    </row>
    <row r="13" spans="1:17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9"/>
      <c r="P13" s="25"/>
      <c r="Q13" s="25"/>
    </row>
    <row r="14" spans="1:17" ht="13.5">
      <c r="A14" s="28" t="s">
        <v>11</v>
      </c>
      <c r="B14" s="28"/>
      <c r="C14" s="38">
        <v>0.0331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90"/>
      <c r="P14" s="25"/>
      <c r="Q14" s="25"/>
    </row>
    <row r="15" spans="1:17" ht="13.5">
      <c r="A15" s="28" t="s">
        <v>7</v>
      </c>
      <c r="B15" s="28"/>
      <c r="C15" s="39">
        <v>1000000</v>
      </c>
      <c r="D15" s="34" t="s">
        <v>43</v>
      </c>
      <c r="E15" s="66">
        <f>SUM(J30:J89)/SUM(B30:B89)</f>
        <v>0.04434315384614671</v>
      </c>
      <c r="F15" s="54">
        <f>-F30</f>
        <v>6540.483333333287</v>
      </c>
      <c r="G15" s="35">
        <v>1</v>
      </c>
      <c r="H15" s="52">
        <f>+C14</f>
        <v>0.0331</v>
      </c>
      <c r="I15" s="28">
        <v>6</v>
      </c>
      <c r="J15" s="53">
        <f>I35</f>
        <v>32612.93210677708</v>
      </c>
      <c r="K15" s="28">
        <v>66</v>
      </c>
      <c r="L15" s="53">
        <f>I95</f>
        <v>13101.948209653165</v>
      </c>
      <c r="M15" s="79"/>
      <c r="N15" s="25"/>
      <c r="O15" s="86"/>
      <c r="P15" s="25"/>
      <c r="Q15" s="25"/>
    </row>
    <row r="16" spans="1:17" ht="13.5">
      <c r="A16" s="28" t="s">
        <v>14</v>
      </c>
      <c r="B16" s="28"/>
      <c r="C16" s="38">
        <v>0.00625</v>
      </c>
      <c r="D16" s="34" t="s">
        <v>16</v>
      </c>
      <c r="E16" s="66">
        <f>SUM(J90:J149)/SUM(B90:B149)</f>
        <v>0.04486351722656307</v>
      </c>
      <c r="F16" s="54">
        <f>-F90</f>
        <v>6385.746457082173</v>
      </c>
      <c r="G16" s="35">
        <v>2</v>
      </c>
      <c r="H16" s="52">
        <f aca="true" t="shared" si="0" ref="H16:H24">H15-(C$14/10)</f>
        <v>0.029789999999999997</v>
      </c>
      <c r="I16" s="28">
        <v>12</v>
      </c>
      <c r="J16" s="53">
        <f>I41</f>
        <v>32019.379158061085</v>
      </c>
      <c r="K16" s="28">
        <v>72</v>
      </c>
      <c r="L16" s="53">
        <f>I101</f>
        <v>12750.889066695252</v>
      </c>
      <c r="M16" s="71"/>
      <c r="N16" s="25"/>
      <c r="O16" s="41"/>
      <c r="P16" s="25"/>
      <c r="Q16" s="25"/>
    </row>
    <row r="17" spans="1:17" ht="13.5">
      <c r="A17" s="28" t="s">
        <v>13</v>
      </c>
      <c r="B17" s="28"/>
      <c r="C17" s="97">
        <v>0.002475</v>
      </c>
      <c r="D17" s="34" t="s">
        <v>45</v>
      </c>
      <c r="E17" s="66">
        <f>SUM(J150:J209)/SUM(B150:B209)</f>
        <v>0.0460913903805806</v>
      </c>
      <c r="F17" s="54">
        <f>-F150</f>
        <v>6202.707032282038</v>
      </c>
      <c r="G17" s="35">
        <v>3</v>
      </c>
      <c r="H17" s="52">
        <f t="shared" si="0"/>
        <v>0.026479999999999997</v>
      </c>
      <c r="I17" s="28">
        <v>18</v>
      </c>
      <c r="J17" s="53">
        <f>I47</f>
        <v>28274.194590831376</v>
      </c>
      <c r="K17" s="28">
        <v>78</v>
      </c>
      <c r="L17" s="53">
        <f>I107</f>
        <v>9915.106548818761</v>
      </c>
      <c r="M17" s="41"/>
      <c r="N17" s="25"/>
      <c r="O17" s="25"/>
      <c r="P17" s="25"/>
      <c r="Q17" s="25"/>
    </row>
    <row r="18" spans="1:17" ht="13.5">
      <c r="A18" s="28" t="s">
        <v>15</v>
      </c>
      <c r="B18" s="28"/>
      <c r="C18" s="47">
        <v>0.001</v>
      </c>
      <c r="D18" s="36" t="s">
        <v>46</v>
      </c>
      <c r="E18" s="67">
        <f>SUM(J210:J269)/SUM(B210:B269)</f>
        <v>0.052260987989292636</v>
      </c>
      <c r="F18" s="54">
        <f>-F210</f>
        <v>5986.18830809121</v>
      </c>
      <c r="G18" s="35">
        <v>4</v>
      </c>
      <c r="H18" s="52">
        <f t="shared" si="0"/>
        <v>0.023169999999999996</v>
      </c>
      <c r="I18" s="28">
        <v>24</v>
      </c>
      <c r="J18" s="53">
        <f>I53</f>
        <v>27721.74565707226</v>
      </c>
      <c r="K18" s="28">
        <v>84</v>
      </c>
      <c r="L18" s="53">
        <f>I113</f>
        <v>9624.663866687504</v>
      </c>
      <c r="M18" s="41"/>
      <c r="N18" s="25"/>
      <c r="O18" s="88"/>
      <c r="P18" s="25"/>
      <c r="Q18" s="25"/>
    </row>
    <row r="19" spans="1:12" ht="13.5">
      <c r="A19" s="28" t="s">
        <v>12</v>
      </c>
      <c r="B19" s="28"/>
      <c r="C19" s="47">
        <f>RATE(240,L31,-C15,0,0,C14/12)*12</f>
        <v>0.03364216294987005</v>
      </c>
      <c r="D19" s="34" t="s">
        <v>17</v>
      </c>
      <c r="E19" s="65">
        <f>SUM(J30:J269)/SUM(B30:B269)</f>
        <v>0.04544972756895407</v>
      </c>
      <c r="F19" s="28"/>
      <c r="G19" s="35">
        <v>5</v>
      </c>
      <c r="H19" s="52">
        <f t="shared" si="0"/>
        <v>0.019859999999999996</v>
      </c>
      <c r="I19" s="28">
        <v>30</v>
      </c>
      <c r="J19" s="53">
        <f>I59</f>
        <v>24142.167608592626</v>
      </c>
      <c r="K19" s="28">
        <v>90</v>
      </c>
      <c r="L19" s="53">
        <f>I119</f>
        <v>6996.975940826735</v>
      </c>
    </row>
    <row r="20" spans="1:12" ht="13.5">
      <c r="A20" s="28" t="s">
        <v>18</v>
      </c>
      <c r="B20" s="28"/>
      <c r="C20" s="48">
        <f>ROUND(G269,2)</f>
        <v>0</v>
      </c>
      <c r="D20" s="31" t="s">
        <v>47</v>
      </c>
      <c r="E20" s="64"/>
      <c r="F20" s="28"/>
      <c r="G20" s="35">
        <v>6</v>
      </c>
      <c r="H20" s="52">
        <f t="shared" si="0"/>
        <v>0.016549999999999995</v>
      </c>
      <c r="I20" s="28">
        <v>36</v>
      </c>
      <c r="J20" s="53">
        <f>I65</f>
        <v>23634.324246013355</v>
      </c>
      <c r="K20" s="28">
        <v>96</v>
      </c>
      <c r="L20" s="53">
        <f>I125</f>
        <v>6771.701528481194</v>
      </c>
    </row>
    <row r="21" spans="4:12" ht="13.5">
      <c r="D21" s="34" t="s">
        <v>44</v>
      </c>
      <c r="E21" s="68">
        <f>E15</f>
        <v>0.04434315384614671</v>
      </c>
      <c r="F21" s="28"/>
      <c r="G21" s="35">
        <v>7</v>
      </c>
      <c r="H21" s="52">
        <f t="shared" si="0"/>
        <v>0.013239999999999995</v>
      </c>
      <c r="I21" s="28">
        <v>42</v>
      </c>
      <c r="J21" s="53">
        <f>I71</f>
        <v>20228.14352319413</v>
      </c>
      <c r="K21" s="28">
        <v>102</v>
      </c>
      <c r="L21" s="53">
        <f>I131</f>
        <v>4361.7407324032465</v>
      </c>
    </row>
    <row r="22" spans="4:12" ht="13.5">
      <c r="D22" s="34" t="s">
        <v>34</v>
      </c>
      <c r="E22" s="65">
        <f>SUM(J30:J149)/SUM(B30:B149)</f>
        <v>0.044569783274441846</v>
      </c>
      <c r="F22" s="28"/>
      <c r="G22" s="35">
        <v>8</v>
      </c>
      <c r="H22" s="52">
        <f t="shared" si="0"/>
        <v>0.009929999999999994</v>
      </c>
      <c r="I22" s="28">
        <v>48</v>
      </c>
      <c r="J22" s="53">
        <f>I77</f>
        <v>19768.598574081763</v>
      </c>
      <c r="K22" s="28">
        <v>108</v>
      </c>
      <c r="L22" s="53">
        <f>I137</f>
        <v>4206.426673386736</v>
      </c>
    </row>
    <row r="23" spans="4:12" ht="13.5">
      <c r="D23" s="36" t="s">
        <v>35</v>
      </c>
      <c r="E23" s="69">
        <f>SUM(J30:J209)/SUM(B30:B209)</f>
        <v>0.04490539339376979</v>
      </c>
      <c r="F23" s="28"/>
      <c r="G23" s="35">
        <v>9</v>
      </c>
      <c r="H23" s="52">
        <f t="shared" si="0"/>
        <v>0.006619999999999995</v>
      </c>
      <c r="I23" s="28">
        <v>54</v>
      </c>
      <c r="J23" s="53">
        <f>I83</f>
        <v>16543.945029250346</v>
      </c>
      <c r="K23" s="28">
        <v>114</v>
      </c>
      <c r="L23" s="53">
        <f>I143</f>
        <v>2024.2408422687613</v>
      </c>
    </row>
    <row r="24" spans="4:12" ht="13.5">
      <c r="D24" s="34" t="s">
        <v>17</v>
      </c>
      <c r="E24" s="68">
        <f>E19</f>
        <v>0.04544972756895407</v>
      </c>
      <c r="F24" s="28"/>
      <c r="G24" s="35">
        <v>10</v>
      </c>
      <c r="H24" s="52">
        <f t="shared" si="0"/>
        <v>0.0033099999999999952</v>
      </c>
      <c r="I24" s="28">
        <v>60</v>
      </c>
      <c r="J24" s="53">
        <f>I89</f>
        <v>16136.59160546292</v>
      </c>
      <c r="K24" s="28">
        <v>120</v>
      </c>
      <c r="L24" s="53">
        <f>I149</f>
        <v>1943.930599717167</v>
      </c>
    </row>
    <row r="25" spans="4:12" ht="13.5">
      <c r="D25" s="28"/>
      <c r="E25" s="28"/>
      <c r="F25" s="28"/>
      <c r="G25" s="35"/>
      <c r="H25" s="40"/>
      <c r="I25" s="41"/>
      <c r="J25" s="42"/>
      <c r="K25" s="41"/>
      <c r="L25" s="42"/>
    </row>
    <row r="26" spans="1:12" ht="13.5">
      <c r="A26" s="4"/>
      <c r="B26" s="4"/>
      <c r="C26" s="4"/>
      <c r="D26" s="60"/>
      <c r="E26" s="59"/>
      <c r="F26" s="4"/>
      <c r="G26" s="5"/>
      <c r="H26" s="6"/>
      <c r="I26" s="7"/>
      <c r="J26" s="8"/>
      <c r="K26" s="7"/>
      <c r="L26" s="8"/>
    </row>
    <row r="27" spans="1:12" ht="12">
      <c r="A27" s="9"/>
      <c r="B27" s="10" t="s">
        <v>3</v>
      </c>
      <c r="C27" s="10" t="s">
        <v>0</v>
      </c>
      <c r="D27" s="10" t="s">
        <v>0</v>
      </c>
      <c r="E27" s="10" t="s">
        <v>9</v>
      </c>
      <c r="F27" s="10" t="s">
        <v>5</v>
      </c>
      <c r="G27" s="63" t="s">
        <v>52</v>
      </c>
      <c r="H27" s="4"/>
      <c r="I27" s="4"/>
      <c r="J27" s="4"/>
      <c r="K27" s="4"/>
      <c r="L27" s="4"/>
    </row>
    <row r="28" spans="1:12" ht="12">
      <c r="A28" s="11" t="s">
        <v>28</v>
      </c>
      <c r="B28" s="11" t="s">
        <v>1</v>
      </c>
      <c r="C28" s="11" t="s">
        <v>1</v>
      </c>
      <c r="D28" s="11" t="s">
        <v>4</v>
      </c>
      <c r="E28" s="11" t="s">
        <v>10</v>
      </c>
      <c r="F28" s="11" t="s">
        <v>6</v>
      </c>
      <c r="G28" s="11" t="s">
        <v>2</v>
      </c>
      <c r="H28" s="11" t="s">
        <v>8</v>
      </c>
      <c r="I28" s="12" t="s">
        <v>27</v>
      </c>
      <c r="J28" s="4"/>
      <c r="K28" s="13"/>
      <c r="L28" s="4"/>
    </row>
    <row r="29" spans="1:12" ht="12">
      <c r="A29" s="4">
        <v>0</v>
      </c>
      <c r="B29" s="4"/>
      <c r="C29" s="4"/>
      <c r="D29" s="4"/>
      <c r="E29" s="4"/>
      <c r="F29" s="14">
        <f>+C15</f>
        <v>1000000</v>
      </c>
      <c r="G29" s="4"/>
      <c r="H29" s="4"/>
      <c r="I29" s="15"/>
      <c r="J29" s="4" t="s">
        <v>19</v>
      </c>
      <c r="K29" s="4"/>
      <c r="L29" s="4"/>
    </row>
    <row r="30" spans="1:12" ht="12">
      <c r="A30" s="4">
        <v>1</v>
      </c>
      <c r="B30" s="16">
        <f>+C15</f>
        <v>1000000</v>
      </c>
      <c r="C30" s="17">
        <f aca="true" t="shared" si="1" ref="C30:C93">PPMT(C$19/12,A30,240,C$15)</f>
        <v>-2926.5530875107825</v>
      </c>
      <c r="D30" s="17">
        <f aca="true" t="shared" si="2" ref="D30:D93">IPMT(C$19/12,A30,240,C$15)</f>
        <v>-2803.5135791558373</v>
      </c>
      <c r="E30" s="18">
        <f>-(SUM(C$16:C$18)/12*B30)</f>
        <v>-810.4166666666667</v>
      </c>
      <c r="F30" s="17">
        <f>C30+D30+E30</f>
        <v>-6540.483333333287</v>
      </c>
      <c r="G30" s="16">
        <f>SUM(B30:C30)</f>
        <v>997073.4469124892</v>
      </c>
      <c r="H30" s="19">
        <f>(D30+E30)/-B30*12</f>
        <v>0.043367162949870044</v>
      </c>
      <c r="I30" s="20">
        <f aca="true" t="shared" si="3" ref="I30:I41">H$15*B30</f>
        <v>33100</v>
      </c>
      <c r="J30" s="21">
        <f>B30*H30</f>
        <v>43367.16294987004</v>
      </c>
      <c r="K30" s="9" t="s">
        <v>20</v>
      </c>
      <c r="L30" s="22">
        <f>TRUNC(PMT(C14/2,40,-C15),2)</f>
        <v>34380.4</v>
      </c>
    </row>
    <row r="31" spans="1:12" ht="12">
      <c r="A31" s="4">
        <f>A30+1</f>
        <v>2</v>
      </c>
      <c r="B31" s="21">
        <f>G30</f>
        <v>997073.4469124892</v>
      </c>
      <c r="C31" s="17">
        <f t="shared" si="1"/>
        <v>-2934.757718831739</v>
      </c>
      <c r="D31" s="17">
        <f t="shared" si="2"/>
        <v>-2795.3089478348807</v>
      </c>
      <c r="E31" s="23">
        <f>E30</f>
        <v>-810.4166666666667</v>
      </c>
      <c r="F31" s="17">
        <f aca="true" t="shared" si="4" ref="F31:F94">C31+D31+E31</f>
        <v>-6540.483333333287</v>
      </c>
      <c r="G31" s="16">
        <f aca="true" t="shared" si="5" ref="G31:G94">SUM(B31:C31)</f>
        <v>994138.6891936575</v>
      </c>
      <c r="H31" s="19">
        <f aca="true" t="shared" si="6" ref="H31:H94">(D31+E31)/-B31*12</f>
        <v>0.0433957072149532</v>
      </c>
      <c r="I31" s="20">
        <f t="shared" si="3"/>
        <v>33003.13109280339</v>
      </c>
      <c r="J31" s="21">
        <f aca="true" t="shared" si="7" ref="J31:J94">B31*H31</f>
        <v>43268.707374018566</v>
      </c>
      <c r="K31" s="9" t="s">
        <v>21</v>
      </c>
      <c r="L31" s="22">
        <f>L30/6</f>
        <v>5730.066666666667</v>
      </c>
    </row>
    <row r="32" spans="1:12" ht="12">
      <c r="A32" s="4">
        <f aca="true" t="shared" si="8" ref="A32:A95">A31+1</f>
        <v>3</v>
      </c>
      <c r="B32" s="21">
        <f aca="true" t="shared" si="9" ref="B32:B95">G31</f>
        <v>994138.6891936575</v>
      </c>
      <c r="C32" s="17">
        <f t="shared" si="1"/>
        <v>-2942.9853519480166</v>
      </c>
      <c r="D32" s="17">
        <f t="shared" si="2"/>
        <v>-2787.081314718604</v>
      </c>
      <c r="E32" s="23">
        <f aca="true" t="shared" si="10" ref="E32:E89">E31</f>
        <v>-810.4166666666667</v>
      </c>
      <c r="F32" s="17">
        <f t="shared" si="4"/>
        <v>-6540.483333333287</v>
      </c>
      <c r="G32" s="16">
        <f t="shared" si="5"/>
        <v>991195.7038417094</v>
      </c>
      <c r="H32" s="19">
        <f t="shared" si="6"/>
        <v>0.043424500269311786</v>
      </c>
      <c r="I32" s="20">
        <f t="shared" si="3"/>
        <v>32905.99061231006</v>
      </c>
      <c r="J32" s="21">
        <f t="shared" si="7"/>
        <v>43169.97577662324</v>
      </c>
      <c r="K32" s="4"/>
      <c r="L32" s="4"/>
    </row>
    <row r="33" spans="1:12" ht="12">
      <c r="A33" s="4">
        <f t="shared" si="8"/>
        <v>4</v>
      </c>
      <c r="B33" s="21">
        <f t="shared" si="9"/>
        <v>991195.7038417094</v>
      </c>
      <c r="C33" s="17">
        <f t="shared" si="1"/>
        <v>-2951.2360513454596</v>
      </c>
      <c r="D33" s="17">
        <f t="shared" si="2"/>
        <v>-2778.83061532116</v>
      </c>
      <c r="E33" s="23">
        <f t="shared" si="10"/>
        <v>-810.4166666666667</v>
      </c>
      <c r="F33" s="17">
        <f t="shared" si="4"/>
        <v>-6540.483333333287</v>
      </c>
      <c r="G33" s="16">
        <f t="shared" si="5"/>
        <v>988244.4677903639</v>
      </c>
      <c r="H33" s="19">
        <f t="shared" si="6"/>
        <v>0.04345354526549906</v>
      </c>
      <c r="I33" s="20">
        <f t="shared" si="3"/>
        <v>32808.57779716058</v>
      </c>
      <c r="J33" s="21">
        <f t="shared" si="7"/>
        <v>43070.967383853924</v>
      </c>
      <c r="K33" s="4"/>
      <c r="L33" s="4"/>
    </row>
    <row r="34" spans="1:12" ht="12">
      <c r="A34" s="4">
        <f t="shared" si="8"/>
        <v>5</v>
      </c>
      <c r="B34" s="21">
        <f t="shared" si="9"/>
        <v>988244.4677903639</v>
      </c>
      <c r="C34" s="17">
        <f t="shared" si="1"/>
        <v>-2959.5098816907007</v>
      </c>
      <c r="D34" s="17">
        <f t="shared" si="2"/>
        <v>-2770.5567849759186</v>
      </c>
      <c r="E34" s="23">
        <f t="shared" si="10"/>
        <v>-810.4166666666667</v>
      </c>
      <c r="F34" s="17">
        <f t="shared" si="4"/>
        <v>-6540.483333333286</v>
      </c>
      <c r="G34" s="16">
        <f t="shared" si="5"/>
        <v>985284.9579086732</v>
      </c>
      <c r="H34" s="19">
        <f t="shared" si="6"/>
        <v>0.04348284540948889</v>
      </c>
      <c r="I34" s="20">
        <f t="shared" si="3"/>
        <v>32710.891883861044</v>
      </c>
      <c r="J34" s="21">
        <f t="shared" si="7"/>
        <v>42971.68141971102</v>
      </c>
      <c r="K34" s="4"/>
      <c r="L34" s="4"/>
    </row>
    <row r="35" spans="1:12" ht="12">
      <c r="A35" s="4">
        <f t="shared" si="8"/>
        <v>6</v>
      </c>
      <c r="B35" s="21">
        <f t="shared" si="9"/>
        <v>985284.9579086732</v>
      </c>
      <c r="C35" s="17">
        <f t="shared" si="1"/>
        <v>-2967.806907831666</v>
      </c>
      <c r="D35" s="17">
        <f t="shared" si="2"/>
        <v>-2762.259758834953</v>
      </c>
      <c r="E35" s="23">
        <f t="shared" si="10"/>
        <v>-810.4166666666667</v>
      </c>
      <c r="F35" s="17">
        <f t="shared" si="4"/>
        <v>-6540.483333333286</v>
      </c>
      <c r="G35" s="16">
        <f t="shared" si="5"/>
        <v>982317.1510008415</v>
      </c>
      <c r="H35" s="19">
        <f t="shared" si="6"/>
        <v>0.043512403961812315</v>
      </c>
      <c r="I35" s="20">
        <f t="shared" si="3"/>
        <v>32612.93210677708</v>
      </c>
      <c r="J35" s="21">
        <f t="shared" si="7"/>
        <v>42872.11710601943</v>
      </c>
      <c r="K35" s="4"/>
      <c r="L35" s="4"/>
    </row>
    <row r="36" spans="1:12" ht="12">
      <c r="A36" s="4">
        <f t="shared" si="8"/>
        <v>7</v>
      </c>
      <c r="B36" s="21">
        <f t="shared" si="9"/>
        <v>982317.1510008415</v>
      </c>
      <c r="C36" s="17">
        <f t="shared" si="1"/>
        <v>-2976.127194798085</v>
      </c>
      <c r="D36" s="17">
        <f t="shared" si="2"/>
        <v>-2753.9394718685344</v>
      </c>
      <c r="E36" s="23">
        <f t="shared" si="10"/>
        <v>-810.4166666666667</v>
      </c>
      <c r="F36" s="17">
        <f t="shared" si="4"/>
        <v>-6540.483333333286</v>
      </c>
      <c r="G36" s="16">
        <f t="shared" si="5"/>
        <v>979341.0238060434</v>
      </c>
      <c r="H36" s="19">
        <f t="shared" si="6"/>
        <v>0.04354222423872326</v>
      </c>
      <c r="I36" s="20">
        <f t="shared" si="3"/>
        <v>32514.697698127853</v>
      </c>
      <c r="J36" s="21">
        <f t="shared" si="7"/>
        <v>42772.27366242242</v>
      </c>
      <c r="K36" s="4"/>
      <c r="L36" s="4"/>
    </row>
    <row r="37" spans="1:12" ht="12">
      <c r="A37" s="4">
        <f t="shared" si="8"/>
        <v>8</v>
      </c>
      <c r="B37" s="21">
        <f t="shared" si="9"/>
        <v>979341.0238060434</v>
      </c>
      <c r="C37" s="17">
        <f t="shared" si="1"/>
        <v>-2984.470807801997</v>
      </c>
      <c r="D37" s="17">
        <f t="shared" si="2"/>
        <v>-2745.5958588646236</v>
      </c>
      <c r="E37" s="23">
        <f t="shared" si="10"/>
        <v>-810.4166666666667</v>
      </c>
      <c r="F37" s="17">
        <f t="shared" si="4"/>
        <v>-6540.483333333287</v>
      </c>
      <c r="G37" s="16">
        <f t="shared" si="5"/>
        <v>976356.5529982414</v>
      </c>
      <c r="H37" s="19">
        <f t="shared" si="6"/>
        <v>0.043572309613394304</v>
      </c>
      <c r="I37" s="20">
        <f t="shared" si="3"/>
        <v>32416.187887980035</v>
      </c>
      <c r="J37" s="21">
        <f t="shared" si="7"/>
        <v>42672.150306375486</v>
      </c>
      <c r="K37" s="4"/>
      <c r="L37" s="4"/>
    </row>
    <row r="38" spans="1:12" ht="12">
      <c r="A38" s="4">
        <f t="shared" si="8"/>
        <v>9</v>
      </c>
      <c r="B38" s="21">
        <f t="shared" si="9"/>
        <v>976356.5529982414</v>
      </c>
      <c r="C38" s="17">
        <f t="shared" si="1"/>
        <v>-2992.837812238264</v>
      </c>
      <c r="D38" s="17">
        <f t="shared" si="2"/>
        <v>-2737.2288544283565</v>
      </c>
      <c r="E38" s="23">
        <f t="shared" si="10"/>
        <v>-810.4166666666667</v>
      </c>
      <c r="F38" s="17">
        <f t="shared" si="4"/>
        <v>-6540.483333333287</v>
      </c>
      <c r="G38" s="16">
        <f t="shared" si="5"/>
        <v>973363.7151860031</v>
      </c>
      <c r="H38" s="19">
        <f t="shared" si="6"/>
        <v>0.04360266351714338</v>
      </c>
      <c r="I38" s="20">
        <f t="shared" si="3"/>
        <v>32317.401904241786</v>
      </c>
      <c r="J38" s="21">
        <f t="shared" si="7"/>
        <v>42571.746253140285</v>
      </c>
      <c r="K38" s="4"/>
      <c r="L38" s="4"/>
    </row>
    <row r="39" spans="1:12" ht="12">
      <c r="A39" s="4">
        <f t="shared" si="8"/>
        <v>10</v>
      </c>
      <c r="B39" s="21">
        <f t="shared" si="9"/>
        <v>973363.7151860031</v>
      </c>
      <c r="C39" s="17">
        <f t="shared" si="1"/>
        <v>-3001.228273685085</v>
      </c>
      <c r="D39" s="17">
        <f t="shared" si="2"/>
        <v>-2728.838392981535</v>
      </c>
      <c r="E39" s="23">
        <f t="shared" si="10"/>
        <v>-810.4166666666667</v>
      </c>
      <c r="F39" s="17">
        <f t="shared" si="4"/>
        <v>-6540.483333333287</v>
      </c>
      <c r="G39" s="16">
        <f t="shared" si="5"/>
        <v>970362.486912318</v>
      </c>
      <c r="H39" s="19">
        <f t="shared" si="6"/>
        <v>0.04363328944069226</v>
      </c>
      <c r="I39" s="20">
        <f t="shared" si="3"/>
        <v>32218.3389726567</v>
      </c>
      <c r="J39" s="21">
        <f t="shared" si="7"/>
        <v>42471.06071577842</v>
      </c>
      <c r="K39" s="4"/>
      <c r="L39" s="4"/>
    </row>
    <row r="40" spans="1:12" ht="12">
      <c r="A40" s="4">
        <f t="shared" si="8"/>
        <v>11</v>
      </c>
      <c r="B40" s="21">
        <f t="shared" si="9"/>
        <v>970362.486912318</v>
      </c>
      <c r="C40" s="17">
        <f t="shared" si="1"/>
        <v>-3009.642257904507</v>
      </c>
      <c r="D40" s="17">
        <f t="shared" si="2"/>
        <v>-2720.4244087621128</v>
      </c>
      <c r="E40" s="23">
        <f t="shared" si="10"/>
        <v>-810.4166666666667</v>
      </c>
      <c r="F40" s="17">
        <f t="shared" si="4"/>
        <v>-6540.483333333287</v>
      </c>
      <c r="G40" s="16">
        <f t="shared" si="5"/>
        <v>967352.8446544135</v>
      </c>
      <c r="H40" s="19">
        <f t="shared" si="6"/>
        <v>0.043664190935458036</v>
      </c>
      <c r="I40" s="20">
        <f t="shared" si="3"/>
        <v>32118.998316797726</v>
      </c>
      <c r="J40" s="21">
        <f t="shared" si="7"/>
        <v>42370.09290514536</v>
      </c>
      <c r="K40" s="4"/>
      <c r="L40" s="4"/>
    </row>
    <row r="41" spans="1:12" ht="12">
      <c r="A41" s="4">
        <f t="shared" si="8"/>
        <v>12</v>
      </c>
      <c r="B41" s="21">
        <f t="shared" si="9"/>
        <v>967352.8446544135</v>
      </c>
      <c r="C41" s="17">
        <f t="shared" si="1"/>
        <v>-3018.079830842944</v>
      </c>
      <c r="D41" s="17">
        <f t="shared" si="2"/>
        <v>-2711.986835823676</v>
      </c>
      <c r="E41" s="23">
        <f t="shared" si="10"/>
        <v>-810.4166666666667</v>
      </c>
      <c r="F41" s="17">
        <f t="shared" si="4"/>
        <v>-6540.483333333287</v>
      </c>
      <c r="G41" s="16">
        <f t="shared" si="5"/>
        <v>964334.7648235706</v>
      </c>
      <c r="H41" s="19">
        <f t="shared" si="6"/>
        <v>0.043695371614878166</v>
      </c>
      <c r="I41" s="20">
        <f t="shared" si="3"/>
        <v>32019.379158061085</v>
      </c>
      <c r="J41" s="21">
        <f t="shared" si="7"/>
        <v>42268.84202988411</v>
      </c>
      <c r="K41" s="4"/>
      <c r="L41" s="4"/>
    </row>
    <row r="42" spans="1:12" ht="12">
      <c r="A42" s="4">
        <f t="shared" si="8"/>
        <v>13</v>
      </c>
      <c r="B42" s="21">
        <f t="shared" si="9"/>
        <v>964334.7648235706</v>
      </c>
      <c r="C42" s="17">
        <f t="shared" si="1"/>
        <v>-3026.5410586316884</v>
      </c>
      <c r="D42" s="17">
        <f t="shared" si="2"/>
        <v>-2703.5256080349313</v>
      </c>
      <c r="E42" s="18">
        <f>E41</f>
        <v>-810.4166666666667</v>
      </c>
      <c r="F42" s="17">
        <f t="shared" si="4"/>
        <v>-6540.483333333287</v>
      </c>
      <c r="G42" s="16">
        <f t="shared" si="5"/>
        <v>961308.2237649389</v>
      </c>
      <c r="H42" s="19">
        <f t="shared" si="6"/>
        <v>0.0437268351557707</v>
      </c>
      <c r="I42" s="20">
        <f aca="true" t="shared" si="11" ref="I42:I53">H$16*B42</f>
        <v>28727.532644094164</v>
      </c>
      <c r="J42" s="21">
        <f t="shared" si="7"/>
        <v>42167.30729641918</v>
      </c>
      <c r="K42" s="4"/>
      <c r="L42" s="4"/>
    </row>
    <row r="43" spans="1:12" ht="12">
      <c r="A43" s="4">
        <f t="shared" si="8"/>
        <v>14</v>
      </c>
      <c r="B43" s="21">
        <f t="shared" si="9"/>
        <v>961308.2237649389</v>
      </c>
      <c r="C43" s="17">
        <f t="shared" si="1"/>
        <v>-3035.026007587435</v>
      </c>
      <c r="D43" s="17">
        <f t="shared" si="2"/>
        <v>-2695.040659079185</v>
      </c>
      <c r="E43" s="23">
        <f t="shared" si="10"/>
        <v>-810.4166666666667</v>
      </c>
      <c r="F43" s="17">
        <f t="shared" si="4"/>
        <v>-6540.483333333287</v>
      </c>
      <c r="G43" s="16">
        <f t="shared" si="5"/>
        <v>958273.1977573514</v>
      </c>
      <c r="H43" s="19">
        <f t="shared" si="6"/>
        <v>0.043758585299730215</v>
      </c>
      <c r="I43" s="20">
        <f t="shared" si="11"/>
        <v>28637.371985957525</v>
      </c>
      <c r="J43" s="21">
        <f t="shared" si="7"/>
        <v>42065.48790895022</v>
      </c>
      <c r="K43" s="4"/>
      <c r="L43" s="4"/>
    </row>
    <row r="44" spans="1:12" ht="12">
      <c r="A44" s="4">
        <f t="shared" si="8"/>
        <v>15</v>
      </c>
      <c r="B44" s="21">
        <f t="shared" si="9"/>
        <v>958273.1977573514</v>
      </c>
      <c r="C44" s="17">
        <f t="shared" si="1"/>
        <v>-3043.534744212797</v>
      </c>
      <c r="D44" s="17">
        <f t="shared" si="2"/>
        <v>-2686.5319224538225</v>
      </c>
      <c r="E44" s="23">
        <f t="shared" si="10"/>
        <v>-810.4166666666667</v>
      </c>
      <c r="F44" s="17">
        <f t="shared" si="4"/>
        <v>-6540.483333333286</v>
      </c>
      <c r="G44" s="16">
        <f t="shared" si="5"/>
        <v>955229.6630131387</v>
      </c>
      <c r="H44" s="19">
        <f t="shared" si="6"/>
        <v>0.04379062585456095</v>
      </c>
      <c r="I44" s="20">
        <f t="shared" si="11"/>
        <v>28546.958561191495</v>
      </c>
      <c r="J44" s="21">
        <f t="shared" si="7"/>
        <v>41963.383069445874</v>
      </c>
      <c r="K44" s="4"/>
      <c r="L44" s="4"/>
    </row>
    <row r="45" spans="1:12" ht="12">
      <c r="A45" s="4">
        <f t="shared" si="8"/>
        <v>16</v>
      </c>
      <c r="B45" s="21">
        <f t="shared" si="9"/>
        <v>955229.6630131387</v>
      </c>
      <c r="C45" s="17">
        <f t="shared" si="1"/>
        <v>-3052.0673351968308</v>
      </c>
      <c r="D45" s="17">
        <f t="shared" si="2"/>
        <v>-2677.999331469789</v>
      </c>
      <c r="E45" s="23">
        <f t="shared" si="10"/>
        <v>-810.4166666666667</v>
      </c>
      <c r="F45" s="17">
        <f t="shared" si="4"/>
        <v>-6540.483333333287</v>
      </c>
      <c r="G45" s="16">
        <f t="shared" si="5"/>
        <v>952177.5956779418</v>
      </c>
      <c r="H45" s="19">
        <f t="shared" si="6"/>
        <v>0.04382296069574809</v>
      </c>
      <c r="I45" s="20">
        <f t="shared" si="11"/>
        <v>28456.2916611614</v>
      </c>
      <c r="J45" s="21">
        <f t="shared" si="7"/>
        <v>41860.99197763747</v>
      </c>
      <c r="K45" s="4"/>
      <c r="L45" s="4"/>
    </row>
    <row r="46" spans="1:12" ht="12">
      <c r="A46" s="4">
        <f t="shared" si="8"/>
        <v>17</v>
      </c>
      <c r="B46" s="21">
        <f t="shared" si="9"/>
        <v>952177.5956779418</v>
      </c>
      <c r="C46" s="17">
        <f t="shared" si="1"/>
        <v>-3060.623847415553</v>
      </c>
      <c r="D46" s="17">
        <f t="shared" si="2"/>
        <v>-2669.4428192510672</v>
      </c>
      <c r="E46" s="23">
        <f t="shared" si="10"/>
        <v>-810.4166666666667</v>
      </c>
      <c r="F46" s="17">
        <f t="shared" si="4"/>
        <v>-6540.483333333287</v>
      </c>
      <c r="G46" s="16">
        <f t="shared" si="5"/>
        <v>949116.9718305263</v>
      </c>
      <c r="H46" s="19">
        <f t="shared" si="6"/>
        <v>0.043855593767968534</v>
      </c>
      <c r="I46" s="20">
        <f t="shared" si="11"/>
        <v>28365.370575245885</v>
      </c>
      <c r="J46" s="21">
        <f t="shared" si="7"/>
        <v>41758.313831012805</v>
      </c>
      <c r="K46" s="4"/>
      <c r="L46" s="4"/>
    </row>
    <row r="47" spans="1:12" ht="12">
      <c r="A47" s="4">
        <f t="shared" si="8"/>
        <v>18</v>
      </c>
      <c r="B47" s="21">
        <f t="shared" si="9"/>
        <v>949116.9718305263</v>
      </c>
      <c r="C47" s="17">
        <f t="shared" si="1"/>
        <v>-3069.2043479324702</v>
      </c>
      <c r="D47" s="17">
        <f t="shared" si="2"/>
        <v>-2660.862318734149</v>
      </c>
      <c r="E47" s="23">
        <f t="shared" si="10"/>
        <v>-810.4166666666667</v>
      </c>
      <c r="F47" s="17">
        <f t="shared" si="4"/>
        <v>-6540.483333333286</v>
      </c>
      <c r="G47" s="16">
        <f t="shared" si="5"/>
        <v>946047.7674825938</v>
      </c>
      <c r="H47" s="19">
        <f t="shared" si="6"/>
        <v>0.043888529086642175</v>
      </c>
      <c r="I47" s="20">
        <f t="shared" si="11"/>
        <v>28274.194590831376</v>
      </c>
      <c r="J47" s="21">
        <f t="shared" si="7"/>
        <v>41655.347824809796</v>
      </c>
      <c r="K47" s="4"/>
      <c r="L47" s="4"/>
    </row>
    <row r="48" spans="1:12" ht="12">
      <c r="A48" s="4">
        <f t="shared" si="8"/>
        <v>19</v>
      </c>
      <c r="B48" s="21">
        <f t="shared" si="9"/>
        <v>946047.7674825938</v>
      </c>
      <c r="C48" s="17">
        <f t="shared" si="1"/>
        <v>-3077.808903999103</v>
      </c>
      <c r="D48" s="17">
        <f t="shared" si="2"/>
        <v>-2652.2577626675165</v>
      </c>
      <c r="E48" s="23">
        <f t="shared" si="10"/>
        <v>-810.4166666666667</v>
      </c>
      <c r="F48" s="17">
        <f t="shared" si="4"/>
        <v>-6540.483333333287</v>
      </c>
      <c r="G48" s="16">
        <f t="shared" si="5"/>
        <v>942969.9585785946</v>
      </c>
      <c r="H48" s="19">
        <f t="shared" si="6"/>
        <v>0.04392177073952528</v>
      </c>
      <c r="I48" s="20">
        <f t="shared" si="11"/>
        <v>28182.762993306467</v>
      </c>
      <c r="J48" s="21">
        <f t="shared" si="7"/>
        <v>41552.0931520102</v>
      </c>
      <c r="K48" s="4"/>
      <c r="L48" s="4"/>
    </row>
    <row r="49" spans="1:12" ht="12">
      <c r="A49" s="4">
        <f t="shared" si="8"/>
        <v>20</v>
      </c>
      <c r="B49" s="21">
        <f t="shared" si="9"/>
        <v>942969.9585785946</v>
      </c>
      <c r="C49" s="17">
        <f t="shared" si="1"/>
        <v>-3086.4375830555114</v>
      </c>
      <c r="D49" s="17">
        <f t="shared" si="2"/>
        <v>-2643.629083611109</v>
      </c>
      <c r="E49" s="23">
        <f t="shared" si="10"/>
        <v>-810.4166666666667</v>
      </c>
      <c r="F49" s="17">
        <f t="shared" si="4"/>
        <v>-6540.483333333287</v>
      </c>
      <c r="G49" s="16">
        <f t="shared" si="5"/>
        <v>939883.5209955391</v>
      </c>
      <c r="H49" s="19">
        <f t="shared" si="6"/>
        <v>0.043955322888346984</v>
      </c>
      <c r="I49" s="20">
        <f t="shared" si="11"/>
        <v>28091.07506605633</v>
      </c>
      <c r="J49" s="21">
        <f t="shared" si="7"/>
        <v>41448.549003333304</v>
      </c>
      <c r="K49" s="4"/>
      <c r="L49" s="4"/>
    </row>
    <row r="50" spans="1:12" ht="12">
      <c r="A50" s="4">
        <f t="shared" si="8"/>
        <v>21</v>
      </c>
      <c r="B50" s="21">
        <f t="shared" si="9"/>
        <v>939883.5209955391</v>
      </c>
      <c r="C50" s="17">
        <f t="shared" si="1"/>
        <v>-3095.090452730825</v>
      </c>
      <c r="D50" s="17">
        <f t="shared" si="2"/>
        <v>-2634.9762139357954</v>
      </c>
      <c r="E50" s="23">
        <f t="shared" si="10"/>
        <v>-810.4166666666667</v>
      </c>
      <c r="F50" s="17">
        <f t="shared" si="4"/>
        <v>-6540.483333333287</v>
      </c>
      <c r="G50" s="16">
        <f t="shared" si="5"/>
        <v>936788.4305428084</v>
      </c>
      <c r="H50" s="19">
        <f t="shared" si="6"/>
        <v>0.04398918977049049</v>
      </c>
      <c r="I50" s="20">
        <f t="shared" si="11"/>
        <v>27999.130090457107</v>
      </c>
      <c r="J50" s="21">
        <f t="shared" si="7"/>
        <v>41344.71456722955</v>
      </c>
      <c r="K50" s="4"/>
      <c r="L50" s="4"/>
    </row>
    <row r="51" spans="1:12" ht="12">
      <c r="A51" s="4">
        <f t="shared" si="8"/>
        <v>22</v>
      </c>
      <c r="B51" s="21">
        <f t="shared" si="9"/>
        <v>936788.4305428084</v>
      </c>
      <c r="C51" s="17">
        <f t="shared" si="1"/>
        <v>-3103.7675808437716</v>
      </c>
      <c r="D51" s="17">
        <f t="shared" si="2"/>
        <v>-2626.2990858228486</v>
      </c>
      <c r="E51" s="23">
        <f t="shared" si="10"/>
        <v>-810.4166666666667</v>
      </c>
      <c r="F51" s="17">
        <f t="shared" si="4"/>
        <v>-6540.483333333287</v>
      </c>
      <c r="G51" s="16">
        <f t="shared" si="5"/>
        <v>933684.6629619646</v>
      </c>
      <c r="H51" s="19">
        <f t="shared" si="6"/>
        <v>0.04402337570072031</v>
      </c>
      <c r="I51" s="20">
        <f t="shared" si="11"/>
        <v>27906.92734587026</v>
      </c>
      <c r="J51" s="21">
        <f t="shared" si="7"/>
        <v>41240.58902987419</v>
      </c>
      <c r="K51" s="4"/>
      <c r="L51" s="4"/>
    </row>
    <row r="52" spans="1:12" ht="12">
      <c r="A52" s="4">
        <f t="shared" si="8"/>
        <v>23</v>
      </c>
      <c r="B52" s="21">
        <f t="shared" si="9"/>
        <v>933684.6629619646</v>
      </c>
      <c r="C52" s="17">
        <f t="shared" si="1"/>
        <v>-3112.46903540321</v>
      </c>
      <c r="D52" s="17">
        <f t="shared" si="2"/>
        <v>-2617.5976312634093</v>
      </c>
      <c r="E52" s="23">
        <f t="shared" si="10"/>
        <v>-810.4166666666667</v>
      </c>
      <c r="F52" s="17">
        <f t="shared" si="4"/>
        <v>-6540.483333333286</v>
      </c>
      <c r="G52" s="16">
        <f t="shared" si="5"/>
        <v>930572.1939265614</v>
      </c>
      <c r="H52" s="19">
        <f t="shared" si="6"/>
        <v>0.0440578850729571</v>
      </c>
      <c r="I52" s="20">
        <f t="shared" si="11"/>
        <v>27814.466109636924</v>
      </c>
      <c r="J52" s="21">
        <f t="shared" si="7"/>
        <v>41136.171575160915</v>
      </c>
      <c r="K52" s="4"/>
      <c r="L52" s="4"/>
    </row>
    <row r="53" spans="1:12" ht="12">
      <c r="A53" s="4">
        <f t="shared" si="8"/>
        <v>24</v>
      </c>
      <c r="B53" s="21">
        <f t="shared" si="9"/>
        <v>930572.1939265614</v>
      </c>
      <c r="C53" s="17">
        <f t="shared" si="1"/>
        <v>-3121.1948846086652</v>
      </c>
      <c r="D53" s="17">
        <f t="shared" si="2"/>
        <v>-2608.871782057954</v>
      </c>
      <c r="E53" s="23">
        <f t="shared" si="10"/>
        <v>-810.4166666666667</v>
      </c>
      <c r="F53" s="17">
        <f t="shared" si="4"/>
        <v>-6540.483333333286</v>
      </c>
      <c r="G53" s="16">
        <f t="shared" si="5"/>
        <v>927450.9990419528</v>
      </c>
      <c r="H53" s="19">
        <f t="shared" si="6"/>
        <v>0.0440927223621014</v>
      </c>
      <c r="I53" s="20">
        <f t="shared" si="11"/>
        <v>27721.74565707226</v>
      </c>
      <c r="J53" s="21">
        <f t="shared" si="7"/>
        <v>41031.46138469545</v>
      </c>
      <c r="K53" s="4"/>
      <c r="L53" s="4"/>
    </row>
    <row r="54" spans="1:12" ht="12">
      <c r="A54" s="4">
        <f t="shared" si="8"/>
        <v>25</v>
      </c>
      <c r="B54" s="21">
        <f t="shared" si="9"/>
        <v>927450.9990419528</v>
      </c>
      <c r="C54" s="17">
        <f t="shared" si="1"/>
        <v>-3129.9451968508574</v>
      </c>
      <c r="D54" s="17">
        <f t="shared" si="2"/>
        <v>-2600.1214698157623</v>
      </c>
      <c r="E54" s="23">
        <f t="shared" si="10"/>
        <v>-810.4166666666667</v>
      </c>
      <c r="F54" s="17">
        <f t="shared" si="4"/>
        <v>-6540.483333333287</v>
      </c>
      <c r="G54" s="16">
        <f t="shared" si="5"/>
        <v>924321.053845102</v>
      </c>
      <c r="H54" s="19">
        <f t="shared" si="6"/>
        <v>0.04412789212590827</v>
      </c>
      <c r="I54" s="20">
        <f aca="true" t="shared" si="12" ref="I54:I65">H$17*B54</f>
        <v>24558.902454630905</v>
      </c>
      <c r="J54" s="21">
        <f t="shared" si="7"/>
        <v>40926.45763778915</v>
      </c>
      <c r="K54" s="4"/>
      <c r="L54" s="4"/>
    </row>
    <row r="55" spans="1:12" ht="12">
      <c r="A55" s="4">
        <f t="shared" si="8"/>
        <v>26</v>
      </c>
      <c r="B55" s="21">
        <f t="shared" si="9"/>
        <v>924321.053845102</v>
      </c>
      <c r="C55" s="17">
        <f t="shared" si="1"/>
        <v>-3138.7200407122427</v>
      </c>
      <c r="D55" s="17">
        <f t="shared" si="2"/>
        <v>-2591.3466259543775</v>
      </c>
      <c r="E55" s="23">
        <f t="shared" si="10"/>
        <v>-810.4166666666667</v>
      </c>
      <c r="F55" s="17">
        <f t="shared" si="4"/>
        <v>-6540.483333333287</v>
      </c>
      <c r="G55" s="16">
        <f t="shared" si="5"/>
        <v>921182.3338043897</v>
      </c>
      <c r="H55" s="19">
        <f t="shared" si="6"/>
        <v>0.04416339900691406</v>
      </c>
      <c r="I55" s="20">
        <f t="shared" si="12"/>
        <v>24476.0215058183</v>
      </c>
      <c r="J55" s="21">
        <f t="shared" si="7"/>
        <v>40821.15951145253</v>
      </c>
      <c r="K55" s="4"/>
      <c r="L55" s="4"/>
    </row>
    <row r="56" spans="1:12" ht="12">
      <c r="A56" s="4">
        <f t="shared" si="8"/>
        <v>27</v>
      </c>
      <c r="B56" s="21">
        <f t="shared" si="9"/>
        <v>921182.3338043897</v>
      </c>
      <c r="C56" s="17">
        <f t="shared" si="1"/>
        <v>-3147.5194849675477</v>
      </c>
      <c r="D56" s="17">
        <f t="shared" si="2"/>
        <v>-2582.5471816990716</v>
      </c>
      <c r="E56" s="23">
        <f t="shared" si="10"/>
        <v>-810.4166666666667</v>
      </c>
      <c r="F56" s="17">
        <f t="shared" si="4"/>
        <v>-6540.483333333286</v>
      </c>
      <c r="G56" s="16">
        <f t="shared" si="5"/>
        <v>918034.8143194221</v>
      </c>
      <c r="H56" s="19">
        <f t="shared" si="6"/>
        <v>0.04419924773441724</v>
      </c>
      <c r="I56" s="20">
        <f t="shared" si="12"/>
        <v>24392.908199140235</v>
      </c>
      <c r="J56" s="21">
        <f t="shared" si="7"/>
        <v>40715.56618038886</v>
      </c>
      <c r="K56" s="4"/>
      <c r="L56" s="4"/>
    </row>
    <row r="57" spans="1:12" ht="12">
      <c r="A57" s="4">
        <f t="shared" si="8"/>
        <v>28</v>
      </c>
      <c r="B57" s="21">
        <f t="shared" si="9"/>
        <v>918034.8143194221</v>
      </c>
      <c r="C57" s="17">
        <f t="shared" si="1"/>
        <v>-3156.343598584311</v>
      </c>
      <c r="D57" s="17">
        <f t="shared" si="2"/>
        <v>-2573.723068082308</v>
      </c>
      <c r="E57" s="23">
        <f t="shared" si="10"/>
        <v>-810.4166666666667</v>
      </c>
      <c r="F57" s="17">
        <f t="shared" si="4"/>
        <v>-6540.483333333286</v>
      </c>
      <c r="G57" s="16">
        <f t="shared" si="5"/>
        <v>914878.4707208378</v>
      </c>
      <c r="H57" s="19">
        <f t="shared" si="6"/>
        <v>0.04423544312651515</v>
      </c>
      <c r="I57" s="20">
        <f t="shared" si="12"/>
        <v>24309.561883178296</v>
      </c>
      <c r="J57" s="21">
        <f t="shared" si="7"/>
        <v>40609.676816987696</v>
      </c>
      <c r="K57" s="4"/>
      <c r="L57" s="4"/>
    </row>
    <row r="58" spans="1:12" ht="12">
      <c r="A58" s="4">
        <f t="shared" si="8"/>
        <v>29</v>
      </c>
      <c r="B58" s="21">
        <f t="shared" si="9"/>
        <v>914878.4707208378</v>
      </c>
      <c r="C58" s="17">
        <f t="shared" si="1"/>
        <v>-3165.1924507234244</v>
      </c>
      <c r="D58" s="17">
        <f t="shared" si="2"/>
        <v>-2564.874215943195</v>
      </c>
      <c r="E58" s="23">
        <f t="shared" si="10"/>
        <v>-810.4166666666667</v>
      </c>
      <c r="F58" s="17">
        <f t="shared" si="4"/>
        <v>-6540.483333333286</v>
      </c>
      <c r="G58" s="16">
        <f t="shared" si="5"/>
        <v>911713.2782701144</v>
      </c>
      <c r="H58" s="19">
        <f t="shared" si="6"/>
        <v>0.04427199009219817</v>
      </c>
      <c r="I58" s="20">
        <f t="shared" si="12"/>
        <v>24225.981904687782</v>
      </c>
      <c r="J58" s="21">
        <f t="shared" si="7"/>
        <v>40503.49059131835</v>
      </c>
      <c r="K58" s="4"/>
      <c r="L58" s="4"/>
    </row>
    <row r="59" spans="1:12" ht="12">
      <c r="A59" s="4">
        <f t="shared" si="8"/>
        <v>30</v>
      </c>
      <c r="B59" s="21">
        <f t="shared" si="9"/>
        <v>911713.2782701144</v>
      </c>
      <c r="C59" s="17">
        <f t="shared" si="1"/>
        <v>-3174.0661107396695</v>
      </c>
      <c r="D59" s="17">
        <f t="shared" si="2"/>
        <v>-2556.0005559269507</v>
      </c>
      <c r="E59" s="23">
        <f t="shared" si="10"/>
        <v>-810.4166666666667</v>
      </c>
      <c r="F59" s="17">
        <f t="shared" si="4"/>
        <v>-6540.483333333287</v>
      </c>
      <c r="G59" s="16">
        <f t="shared" si="5"/>
        <v>908539.2121593747</v>
      </c>
      <c r="H59" s="19">
        <f t="shared" si="6"/>
        <v>0.04430889363350364</v>
      </c>
      <c r="I59" s="20">
        <f t="shared" si="12"/>
        <v>24142.167608592626</v>
      </c>
      <c r="J59" s="21">
        <f t="shared" si="7"/>
        <v>40397.00667112341</v>
      </c>
      <c r="K59" s="4"/>
      <c r="L59" s="4"/>
    </row>
    <row r="60" spans="1:12" ht="12">
      <c r="A60" s="4">
        <f t="shared" si="8"/>
        <v>31</v>
      </c>
      <c r="B60" s="21">
        <f t="shared" si="9"/>
        <v>908539.2121593747</v>
      </c>
      <c r="C60" s="17">
        <f t="shared" si="1"/>
        <v>-3182.964648182266</v>
      </c>
      <c r="D60" s="17">
        <f t="shared" si="2"/>
        <v>-2547.1020184843537</v>
      </c>
      <c r="E60" s="23">
        <f t="shared" si="10"/>
        <v>-810.4166666666667</v>
      </c>
      <c r="F60" s="17">
        <f t="shared" si="4"/>
        <v>-6540.483333333287</v>
      </c>
      <c r="G60" s="16">
        <f t="shared" si="5"/>
        <v>905356.2475111925</v>
      </c>
      <c r="H60" s="19">
        <f t="shared" si="6"/>
        <v>0.044346158847731264</v>
      </c>
      <c r="I60" s="20">
        <f t="shared" si="12"/>
        <v>24058.11833798024</v>
      </c>
      <c r="J60" s="21">
        <f t="shared" si="7"/>
        <v>40290.22422181225</v>
      </c>
      <c r="K60" s="4"/>
      <c r="L60" s="4"/>
    </row>
    <row r="61" spans="1:12" ht="12">
      <c r="A61" s="4">
        <f t="shared" si="8"/>
        <v>32</v>
      </c>
      <c r="B61" s="21">
        <f t="shared" si="9"/>
        <v>905356.2475111925</v>
      </c>
      <c r="C61" s="17">
        <f t="shared" si="1"/>
        <v>-3191.888132795418</v>
      </c>
      <c r="D61" s="17">
        <f t="shared" si="2"/>
        <v>-2538.1785338712016</v>
      </c>
      <c r="E61" s="23">
        <f t="shared" si="10"/>
        <v>-810.4166666666667</v>
      </c>
      <c r="F61" s="17">
        <f t="shared" si="4"/>
        <v>-6540.483333333287</v>
      </c>
      <c r="G61" s="16">
        <f t="shared" si="5"/>
        <v>902164.359378397</v>
      </c>
      <c r="H61" s="19">
        <f t="shared" si="6"/>
        <v>0.044383790929722014</v>
      </c>
      <c r="I61" s="20">
        <f t="shared" si="12"/>
        <v>23973.833434096374</v>
      </c>
      <c r="J61" s="21">
        <f t="shared" si="7"/>
        <v>40183.14240645442</v>
      </c>
      <c r="K61" s="4"/>
      <c r="L61" s="4"/>
    </row>
    <row r="62" spans="1:12" ht="12">
      <c r="A62" s="4">
        <f t="shared" si="8"/>
        <v>33</v>
      </c>
      <c r="B62" s="21">
        <f t="shared" si="9"/>
        <v>902164.359378397</v>
      </c>
      <c r="C62" s="17">
        <f t="shared" si="1"/>
        <v>-3200.8366345188565</v>
      </c>
      <c r="D62" s="17">
        <f t="shared" si="2"/>
        <v>-2529.230032147763</v>
      </c>
      <c r="E62" s="23">
        <f t="shared" si="10"/>
        <v>-810.4166666666667</v>
      </c>
      <c r="F62" s="17">
        <f t="shared" si="4"/>
        <v>-6540.483333333286</v>
      </c>
      <c r="G62" s="16">
        <f t="shared" si="5"/>
        <v>898963.5227438782</v>
      </c>
      <c r="H62" s="19">
        <f t="shared" si="6"/>
        <v>0.04442179517420293</v>
      </c>
      <c r="I62" s="20">
        <f t="shared" si="12"/>
        <v>23889.31223633995</v>
      </c>
      <c r="J62" s="21">
        <f t="shared" si="7"/>
        <v>40075.76038577315</v>
      </c>
      <c r="K62" s="4"/>
      <c r="L62" s="4"/>
    </row>
    <row r="63" spans="1:12" ht="12">
      <c r="A63" s="4">
        <f t="shared" si="8"/>
        <v>34</v>
      </c>
      <c r="B63" s="21">
        <f t="shared" si="9"/>
        <v>898963.5227438782</v>
      </c>
      <c r="C63" s="17">
        <f t="shared" si="1"/>
        <v>-3209.8102234883895</v>
      </c>
      <c r="D63" s="17">
        <f t="shared" si="2"/>
        <v>-2520.2564431782307</v>
      </c>
      <c r="E63" s="23">
        <f t="shared" si="10"/>
        <v>-810.4166666666667</v>
      </c>
      <c r="F63" s="17">
        <f t="shared" si="4"/>
        <v>-6540.483333333287</v>
      </c>
      <c r="G63" s="16">
        <f t="shared" si="5"/>
        <v>895753.7125203898</v>
      </c>
      <c r="H63" s="19">
        <f t="shared" si="6"/>
        <v>0.0444601769781998</v>
      </c>
      <c r="I63" s="20">
        <f t="shared" si="12"/>
        <v>23804.55408225789</v>
      </c>
      <c r="J63" s="21">
        <f t="shared" si="7"/>
        <v>39968.07731813877</v>
      </c>
      <c r="K63" s="4"/>
      <c r="L63" s="4"/>
    </row>
    <row r="64" spans="1:12" ht="12">
      <c r="A64" s="4">
        <f t="shared" si="8"/>
        <v>35</v>
      </c>
      <c r="B64" s="21">
        <f t="shared" si="9"/>
        <v>895753.7125203898</v>
      </c>
      <c r="C64" s="17">
        <f t="shared" si="1"/>
        <v>-3218.808970036453</v>
      </c>
      <c r="D64" s="17">
        <f t="shared" si="2"/>
        <v>-2511.2576966301676</v>
      </c>
      <c r="E64" s="23">
        <f t="shared" si="10"/>
        <v>-810.4166666666667</v>
      </c>
      <c r="F64" s="17">
        <f t="shared" si="4"/>
        <v>-6540.483333333287</v>
      </c>
      <c r="G64" s="16">
        <f t="shared" si="5"/>
        <v>892534.9035503534</v>
      </c>
      <c r="H64" s="19">
        <f t="shared" si="6"/>
        <v>0.04449894184352006</v>
      </c>
      <c r="I64" s="20">
        <f t="shared" si="12"/>
        <v>23719.55830753992</v>
      </c>
      <c r="J64" s="21">
        <f t="shared" si="7"/>
        <v>39860.09235956201</v>
      </c>
      <c r="K64" s="4"/>
      <c r="L64" s="4"/>
    </row>
    <row r="65" spans="1:12" ht="12">
      <c r="A65" s="4">
        <f t="shared" si="8"/>
        <v>36</v>
      </c>
      <c r="B65" s="21">
        <f t="shared" si="9"/>
        <v>892534.9035503534</v>
      </c>
      <c r="C65" s="17">
        <f t="shared" si="1"/>
        <v>-3227.832944692658</v>
      </c>
      <c r="D65" s="17">
        <f t="shared" si="2"/>
        <v>-2502.2337219739616</v>
      </c>
      <c r="E65" s="23">
        <f t="shared" si="10"/>
        <v>-810.4166666666667</v>
      </c>
      <c r="F65" s="17">
        <f t="shared" si="4"/>
        <v>-6540.483333333287</v>
      </c>
      <c r="G65" s="16">
        <f t="shared" si="5"/>
        <v>889307.0706056607</v>
      </c>
      <c r="H65" s="19">
        <f t="shared" si="6"/>
        <v>0.04453809537930848</v>
      </c>
      <c r="I65" s="20">
        <f t="shared" si="12"/>
        <v>23634.324246013355</v>
      </c>
      <c r="J65" s="21">
        <f t="shared" si="7"/>
        <v>39751.80466368754</v>
      </c>
      <c r="K65" s="4"/>
      <c r="L65" s="4"/>
    </row>
    <row r="66" spans="1:12" ht="12">
      <c r="A66" s="4">
        <f t="shared" si="8"/>
        <v>37</v>
      </c>
      <c r="B66" s="21">
        <f t="shared" si="9"/>
        <v>889307.0706056607</v>
      </c>
      <c r="C66" s="17">
        <f t="shared" si="1"/>
        <v>-3236.882218184351</v>
      </c>
      <c r="D66" s="17">
        <f t="shared" si="2"/>
        <v>-2493.1844484822686</v>
      </c>
      <c r="E66" s="23">
        <f t="shared" si="10"/>
        <v>-810.4166666666667</v>
      </c>
      <c r="F66" s="17">
        <f t="shared" si="4"/>
        <v>-6540.483333333287</v>
      </c>
      <c r="G66" s="16">
        <f t="shared" si="5"/>
        <v>886070.1883874764</v>
      </c>
      <c r="H66" s="19">
        <f t="shared" si="6"/>
        <v>0.04457764330467799</v>
      </c>
      <c r="I66" s="20">
        <f aca="true" t="shared" si="13" ref="I66:I77">H$18*B66</f>
        <v>20605.244825933154</v>
      </c>
      <c r="J66" s="21">
        <f t="shared" si="7"/>
        <v>39643.21338178722</v>
      </c>
      <c r="K66" s="4"/>
      <c r="L66" s="4"/>
    </row>
    <row r="67" spans="1:12" ht="12">
      <c r="A67" s="4">
        <f t="shared" si="8"/>
        <v>38</v>
      </c>
      <c r="B67" s="21">
        <f t="shared" si="9"/>
        <v>886070.1883874764</v>
      </c>
      <c r="C67" s="17">
        <f t="shared" si="1"/>
        <v>-3245.9568614371583</v>
      </c>
      <c r="D67" s="17">
        <f t="shared" si="2"/>
        <v>-2484.109805229461</v>
      </c>
      <c r="E67" s="23">
        <f t="shared" si="10"/>
        <v>-810.4166666666667</v>
      </c>
      <c r="F67" s="17">
        <f t="shared" si="4"/>
        <v>-6540.483333333286</v>
      </c>
      <c r="G67" s="16">
        <f t="shared" si="5"/>
        <v>882824.2315260392</v>
      </c>
      <c r="H67" s="19">
        <f t="shared" si="6"/>
        <v>0.04461759145141815</v>
      </c>
      <c r="I67" s="20">
        <f t="shared" si="13"/>
        <v>20530.246264937825</v>
      </c>
      <c r="J67" s="21">
        <f t="shared" si="7"/>
        <v>39534.317662753536</v>
      </c>
      <c r="K67" s="4"/>
      <c r="L67" s="4"/>
    </row>
    <row r="68" spans="1:12" ht="12">
      <c r="A68" s="4">
        <f t="shared" si="8"/>
        <v>39</v>
      </c>
      <c r="B68" s="21">
        <f t="shared" si="9"/>
        <v>882824.2315260392</v>
      </c>
      <c r="C68" s="17">
        <f t="shared" si="1"/>
        <v>-3255.0569455755513</v>
      </c>
      <c r="D68" s="17">
        <f t="shared" si="2"/>
        <v>-2475.009721091068</v>
      </c>
      <c r="E68" s="23">
        <f t="shared" si="10"/>
        <v>-810.4166666666667</v>
      </c>
      <c r="F68" s="17">
        <f t="shared" si="4"/>
        <v>-6540.483333333286</v>
      </c>
      <c r="G68" s="16">
        <f t="shared" si="5"/>
        <v>879569.1745804637</v>
      </c>
      <c r="H68" s="19">
        <f t="shared" si="6"/>
        <v>0.044657945766784224</v>
      </c>
      <c r="I68" s="20">
        <f t="shared" si="13"/>
        <v>20455.037444458325</v>
      </c>
      <c r="J68" s="21">
        <f t="shared" si="7"/>
        <v>39425.11665309282</v>
      </c>
      <c r="K68" s="4"/>
      <c r="L68" s="4"/>
    </row>
    <row r="69" spans="1:12" ht="12">
      <c r="A69" s="4">
        <f t="shared" si="8"/>
        <v>40</v>
      </c>
      <c r="B69" s="21">
        <f t="shared" si="9"/>
        <v>879569.1745804637</v>
      </c>
      <c r="C69" s="17">
        <f t="shared" si="1"/>
        <v>-3264.1825419233983</v>
      </c>
      <c r="D69" s="17">
        <f t="shared" si="2"/>
        <v>-2465.8841247432215</v>
      </c>
      <c r="E69" s="23">
        <f t="shared" si="10"/>
        <v>-810.4166666666667</v>
      </c>
      <c r="F69" s="17">
        <f t="shared" si="4"/>
        <v>-6540.483333333287</v>
      </c>
      <c r="G69" s="16">
        <f t="shared" si="5"/>
        <v>876304.9920385403</v>
      </c>
      <c r="H69" s="19">
        <f t="shared" si="6"/>
        <v>0.04469871231636942</v>
      </c>
      <c r="I69" s="20">
        <f t="shared" si="13"/>
        <v>20379.61777502934</v>
      </c>
      <c r="J69" s="21">
        <f t="shared" si="7"/>
        <v>39315.60949691865</v>
      </c>
      <c r="K69" s="4"/>
      <c r="L69" s="4"/>
    </row>
    <row r="70" spans="1:12" ht="12">
      <c r="A70" s="4">
        <f t="shared" si="8"/>
        <v>41</v>
      </c>
      <c r="B70" s="21">
        <f t="shared" si="9"/>
        <v>876304.9920385403</v>
      </c>
      <c r="C70" s="17">
        <f t="shared" si="1"/>
        <v>-3273.333722004524</v>
      </c>
      <c r="D70" s="17">
        <f t="shared" si="2"/>
        <v>-2456.732944662096</v>
      </c>
      <c r="E70" s="23">
        <f t="shared" si="10"/>
        <v>-810.4166666666667</v>
      </c>
      <c r="F70" s="17">
        <f t="shared" si="4"/>
        <v>-6540.483333333287</v>
      </c>
      <c r="G70" s="16">
        <f t="shared" si="5"/>
        <v>873031.6583165358</v>
      </c>
      <c r="H70" s="19">
        <f t="shared" si="6"/>
        <v>0.044739897287063346</v>
      </c>
      <c r="I70" s="20">
        <f t="shared" si="13"/>
        <v>20303.986665532975</v>
      </c>
      <c r="J70" s="21">
        <f t="shared" si="7"/>
        <v>39205.79533594516</v>
      </c>
      <c r="K70" s="4"/>
      <c r="L70" s="4"/>
    </row>
    <row r="71" spans="1:12" ht="12">
      <c r="A71" s="4">
        <f t="shared" si="8"/>
        <v>42</v>
      </c>
      <c r="B71" s="21">
        <f t="shared" si="9"/>
        <v>873031.6583165358</v>
      </c>
      <c r="C71" s="17">
        <f t="shared" si="1"/>
        <v>-3282.5105575432726</v>
      </c>
      <c r="D71" s="17">
        <f t="shared" si="2"/>
        <v>-2447.556109123347</v>
      </c>
      <c r="E71" s="23">
        <f t="shared" si="10"/>
        <v>-810.4166666666667</v>
      </c>
      <c r="F71" s="17">
        <f t="shared" si="4"/>
        <v>-6540.483333333287</v>
      </c>
      <c r="G71" s="16">
        <f t="shared" si="5"/>
        <v>869749.1477589925</v>
      </c>
      <c r="H71" s="19">
        <f t="shared" si="6"/>
        <v>0.04478150699009957</v>
      </c>
      <c r="I71" s="20">
        <f t="shared" si="13"/>
        <v>20228.14352319413</v>
      </c>
      <c r="J71" s="21">
        <f t="shared" si="7"/>
        <v>39095.67330948017</v>
      </c>
      <c r="K71" s="4"/>
      <c r="L71" s="4"/>
    </row>
    <row r="72" spans="1:12" ht="12">
      <c r="A72" s="4">
        <f t="shared" si="8"/>
        <v>43</v>
      </c>
      <c r="B72" s="21">
        <f t="shared" si="9"/>
        <v>869749.1477589925</v>
      </c>
      <c r="C72" s="17">
        <f t="shared" si="1"/>
        <v>-3291.7131204650673</v>
      </c>
      <c r="D72" s="17">
        <f t="shared" si="2"/>
        <v>-2438.3535462015525</v>
      </c>
      <c r="E72" s="23">
        <f t="shared" si="10"/>
        <v>-810.4166666666667</v>
      </c>
      <c r="F72" s="17">
        <f t="shared" si="4"/>
        <v>-6540.483333333287</v>
      </c>
      <c r="G72" s="16">
        <f t="shared" si="5"/>
        <v>866457.4346385275</v>
      </c>
      <c r="H72" s="19">
        <f t="shared" si="6"/>
        <v>0.04482354786419572</v>
      </c>
      <c r="I72" s="20">
        <f t="shared" si="13"/>
        <v>20152.087753575852</v>
      </c>
      <c r="J72" s="21">
        <f t="shared" si="7"/>
        <v>38985.24255441863</v>
      </c>
      <c r="K72" s="4"/>
      <c r="L72" s="4"/>
    </row>
    <row r="73" spans="1:12" ht="12">
      <c r="A73" s="4">
        <f t="shared" si="8"/>
        <v>44</v>
      </c>
      <c r="B73" s="21">
        <f t="shared" si="9"/>
        <v>866457.4346385275</v>
      </c>
      <c r="C73" s="17">
        <f t="shared" si="1"/>
        <v>-3300.941482896976</v>
      </c>
      <c r="D73" s="17">
        <f t="shared" si="2"/>
        <v>-2429.1251837696427</v>
      </c>
      <c r="E73" s="23">
        <f t="shared" si="10"/>
        <v>-810.4166666666667</v>
      </c>
      <c r="F73" s="17">
        <f t="shared" si="4"/>
        <v>-6540.483333333285</v>
      </c>
      <c r="G73" s="16">
        <f t="shared" si="5"/>
        <v>863156.4931556304</v>
      </c>
      <c r="H73" s="19">
        <f t="shared" si="6"/>
        <v>0.04486602647878894</v>
      </c>
      <c r="I73" s="20">
        <f t="shared" si="13"/>
        <v>20075.81876057468</v>
      </c>
      <c r="J73" s="21">
        <f t="shared" si="7"/>
        <v>38874.50220523571</v>
      </c>
      <c r="K73" s="4"/>
      <c r="L73" s="4"/>
    </row>
    <row r="74" spans="1:12" ht="12">
      <c r="A74" s="4">
        <f t="shared" si="8"/>
        <v>45</v>
      </c>
      <c r="B74" s="21">
        <f t="shared" si="9"/>
        <v>863156.4931556304</v>
      </c>
      <c r="C74" s="17">
        <f t="shared" si="1"/>
        <v>-3310.195717168277</v>
      </c>
      <c r="D74" s="17">
        <f t="shared" si="2"/>
        <v>-2419.8709494983427</v>
      </c>
      <c r="E74" s="23">
        <f t="shared" si="10"/>
        <v>-810.4166666666667</v>
      </c>
      <c r="F74" s="17">
        <f t="shared" si="4"/>
        <v>-6540.483333333287</v>
      </c>
      <c r="G74" s="16">
        <f t="shared" si="5"/>
        <v>859846.2974384621</v>
      </c>
      <c r="H74" s="19">
        <f t="shared" si="6"/>
        <v>0.044908949537370756</v>
      </c>
      <c r="I74" s="20">
        <f t="shared" si="13"/>
        <v>19999.335946415955</v>
      </c>
      <c r="J74" s="21">
        <f t="shared" si="7"/>
        <v>38763.45139398011</v>
      </c>
      <c r="K74" s="4"/>
      <c r="L74" s="4"/>
    </row>
    <row r="75" spans="1:12" ht="12">
      <c r="A75" s="4">
        <f t="shared" si="8"/>
        <v>46</v>
      </c>
      <c r="B75" s="21">
        <f t="shared" si="9"/>
        <v>859846.2974384621</v>
      </c>
      <c r="C75" s="17">
        <f t="shared" si="1"/>
        <v>-3319.475895811022</v>
      </c>
      <c r="D75" s="17">
        <f t="shared" si="2"/>
        <v>-2410.590770855598</v>
      </c>
      <c r="E75" s="23">
        <f t="shared" si="10"/>
        <v>-810.4166666666667</v>
      </c>
      <c r="F75" s="17">
        <f t="shared" si="4"/>
        <v>-6540.483333333287</v>
      </c>
      <c r="G75" s="16">
        <f t="shared" si="5"/>
        <v>856526.8215426512</v>
      </c>
      <c r="H75" s="19">
        <f t="shared" si="6"/>
        <v>0.044952323880924135</v>
      </c>
      <c r="I75" s="20">
        <f t="shared" si="13"/>
        <v>19922.638711649164</v>
      </c>
      <c r="J75" s="21">
        <f t="shared" si="7"/>
        <v>38652.08925026718</v>
      </c>
      <c r="K75" s="4"/>
      <c r="L75" s="4"/>
    </row>
    <row r="76" spans="1:12" ht="12">
      <c r="A76" s="4">
        <f t="shared" si="8"/>
        <v>47</v>
      </c>
      <c r="B76" s="21">
        <f t="shared" si="9"/>
        <v>856526.8215426512</v>
      </c>
      <c r="C76" s="17">
        <f t="shared" si="1"/>
        <v>-3328.782091560609</v>
      </c>
      <c r="D76" s="17">
        <f t="shared" si="2"/>
        <v>-2401.2845751060113</v>
      </c>
      <c r="E76" s="23">
        <f t="shared" si="10"/>
        <v>-810.4166666666667</v>
      </c>
      <c r="F76" s="17">
        <f t="shared" si="4"/>
        <v>-6540.483333333287</v>
      </c>
      <c r="G76" s="16">
        <f t="shared" si="5"/>
        <v>853198.0394510905</v>
      </c>
      <c r="H76" s="19">
        <f t="shared" si="6"/>
        <v>0.04499615649146721</v>
      </c>
      <c r="I76" s="20">
        <f t="shared" si="13"/>
        <v>19845.726455143224</v>
      </c>
      <c r="J76" s="21">
        <f t="shared" si="7"/>
        <v>38540.41490127214</v>
      </c>
      <c r="K76" s="4"/>
      <c r="L76" s="4"/>
    </row>
    <row r="77" spans="1:12" ht="12">
      <c r="A77" s="4">
        <f t="shared" si="8"/>
        <v>48</v>
      </c>
      <c r="B77" s="21">
        <f t="shared" si="9"/>
        <v>853198.0394510905</v>
      </c>
      <c r="C77" s="17">
        <f t="shared" si="1"/>
        <v>-3338.114377356349</v>
      </c>
      <c r="D77" s="17">
        <f t="shared" si="2"/>
        <v>-2391.9522893102703</v>
      </c>
      <c r="E77" s="23">
        <f t="shared" si="10"/>
        <v>-810.4166666666667</v>
      </c>
      <c r="F77" s="17">
        <f t="shared" si="4"/>
        <v>-6540.483333333286</v>
      </c>
      <c r="G77" s="16">
        <f t="shared" si="5"/>
        <v>849859.9250737341</v>
      </c>
      <c r="H77" s="19">
        <f t="shared" si="6"/>
        <v>0.045040454495706976</v>
      </c>
      <c r="I77" s="20">
        <f t="shared" si="13"/>
        <v>19768.598574081763</v>
      </c>
      <c r="J77" s="21">
        <f t="shared" si="7"/>
        <v>38428.42747172325</v>
      </c>
      <c r="K77" s="4"/>
      <c r="L77" s="4"/>
    </row>
    <row r="78" spans="1:12" ht="12">
      <c r="A78" s="4">
        <f t="shared" si="8"/>
        <v>49</v>
      </c>
      <c r="B78" s="21">
        <f t="shared" si="9"/>
        <v>849859.9250737341</v>
      </c>
      <c r="C78" s="17">
        <f t="shared" si="1"/>
        <v>-3347.4728263420434</v>
      </c>
      <c r="D78" s="17">
        <f t="shared" si="2"/>
        <v>-2382.5938403245764</v>
      </c>
      <c r="E78" s="23">
        <f t="shared" si="10"/>
        <v>-810.4166666666667</v>
      </c>
      <c r="F78" s="17">
        <f t="shared" si="4"/>
        <v>-6540.483333333287</v>
      </c>
      <c r="G78" s="16">
        <f t="shared" si="5"/>
        <v>846512.452247392</v>
      </c>
      <c r="H78" s="19">
        <f t="shared" si="6"/>
        <v>0.045085225168807204</v>
      </c>
      <c r="I78" s="20">
        <f aca="true" t="shared" si="14" ref="I78:I89">H$19*B78</f>
        <v>16878.218111964357</v>
      </c>
      <c r="J78" s="21">
        <f t="shared" si="7"/>
        <v>38316.126083894924</v>
      </c>
      <c r="K78" s="4"/>
      <c r="L78" s="4"/>
    </row>
    <row r="79" spans="1:12" ht="12">
      <c r="A79" s="4">
        <f t="shared" si="8"/>
        <v>50</v>
      </c>
      <c r="B79" s="21">
        <f t="shared" si="9"/>
        <v>846512.452247392</v>
      </c>
      <c r="C79" s="17">
        <f t="shared" si="1"/>
        <v>-3356.8575118665485</v>
      </c>
      <c r="D79" s="17">
        <f t="shared" si="2"/>
        <v>-2373.2091548000712</v>
      </c>
      <c r="E79" s="23">
        <f t="shared" si="10"/>
        <v>-810.4166666666667</v>
      </c>
      <c r="F79" s="17">
        <f t="shared" si="4"/>
        <v>-6540.483333333287</v>
      </c>
      <c r="G79" s="16">
        <f t="shared" si="5"/>
        <v>843155.5947355254</v>
      </c>
      <c r="H79" s="19">
        <f t="shared" si="6"/>
        <v>0.04513047593827472</v>
      </c>
      <c r="I79" s="20">
        <f t="shared" si="14"/>
        <v>16811.737301633202</v>
      </c>
      <c r="J79" s="21">
        <f t="shared" si="7"/>
        <v>38203.50985760085</v>
      </c>
      <c r="K79" s="4"/>
      <c r="L79" s="4"/>
    </row>
    <row r="80" spans="1:12" ht="12">
      <c r="A80" s="4">
        <f t="shared" si="8"/>
        <v>51</v>
      </c>
      <c r="B80" s="21">
        <f t="shared" si="9"/>
        <v>843155.5947355254</v>
      </c>
      <c r="C80" s="17">
        <f t="shared" si="1"/>
        <v>-3366.2685074843575</v>
      </c>
      <c r="D80" s="17">
        <f t="shared" si="2"/>
        <v>-2363.798159182262</v>
      </c>
      <c r="E80" s="23">
        <f t="shared" si="10"/>
        <v>-810.4166666666667</v>
      </c>
      <c r="F80" s="17">
        <f t="shared" si="4"/>
        <v>-6540.483333333287</v>
      </c>
      <c r="G80" s="16">
        <f t="shared" si="5"/>
        <v>839789.3262280411</v>
      </c>
      <c r="H80" s="19">
        <f t="shared" si="6"/>
        <v>0.045176214387968455</v>
      </c>
      <c r="I80" s="20">
        <f t="shared" si="14"/>
        <v>16745.07011144753</v>
      </c>
      <c r="J80" s="21">
        <f t="shared" si="7"/>
        <v>38090.577910187145</v>
      </c>
      <c r="K80" s="4"/>
      <c r="L80" s="4"/>
    </row>
    <row r="81" spans="1:12" ht="12">
      <c r="A81" s="4">
        <f t="shared" si="8"/>
        <v>52</v>
      </c>
      <c r="B81" s="21">
        <f t="shared" si="9"/>
        <v>839789.3262280411</v>
      </c>
      <c r="C81" s="17">
        <f t="shared" si="1"/>
        <v>-3375.7058869561743</v>
      </c>
      <c r="D81" s="17">
        <f t="shared" si="2"/>
        <v>-2354.3607797104455</v>
      </c>
      <c r="E81" s="23">
        <f t="shared" si="10"/>
        <v>-810.4166666666667</v>
      </c>
      <c r="F81" s="17">
        <f t="shared" si="4"/>
        <v>-6540.483333333287</v>
      </c>
      <c r="G81" s="16">
        <f t="shared" si="5"/>
        <v>836413.6203410849</v>
      </c>
      <c r="H81" s="19">
        <f t="shared" si="6"/>
        <v>0.045222448262235676</v>
      </c>
      <c r="I81" s="20">
        <f t="shared" si="14"/>
        <v>16678.216018888892</v>
      </c>
      <c r="J81" s="21">
        <f t="shared" si="7"/>
        <v>37977.32935652535</v>
      </c>
      <c r="K81" s="4"/>
      <c r="L81" s="4"/>
    </row>
    <row r="82" spans="1:12" ht="12">
      <c r="A82" s="4">
        <f t="shared" si="8"/>
        <v>53</v>
      </c>
      <c r="B82" s="21">
        <f t="shared" si="9"/>
        <v>836413.6203410849</v>
      </c>
      <c r="C82" s="17">
        <f t="shared" si="1"/>
        <v>-3385.169724249492</v>
      </c>
      <c r="D82" s="17">
        <f t="shared" si="2"/>
        <v>-2344.896942417127</v>
      </c>
      <c r="E82" s="23">
        <f t="shared" si="10"/>
        <v>-810.4166666666667</v>
      </c>
      <c r="F82" s="17">
        <f t="shared" si="4"/>
        <v>-6540.483333333285</v>
      </c>
      <c r="G82" s="16">
        <f t="shared" si="5"/>
        <v>833028.4506168354</v>
      </c>
      <c r="H82" s="19">
        <f t="shared" si="6"/>
        <v>0.04526918547018027</v>
      </c>
      <c r="I82" s="20">
        <f t="shared" si="14"/>
        <v>16611.174499973942</v>
      </c>
      <c r="J82" s="21">
        <f t="shared" si="7"/>
        <v>37863.76330900552</v>
      </c>
      <c r="K82" s="4"/>
      <c r="L82" s="4"/>
    </row>
    <row r="83" spans="1:12" ht="12">
      <c r="A83" s="4">
        <f t="shared" si="8"/>
        <v>54</v>
      </c>
      <c r="B83" s="21">
        <f t="shared" si="9"/>
        <v>833028.4506168354</v>
      </c>
      <c r="C83" s="17">
        <f t="shared" si="1"/>
        <v>-3394.6600935391734</v>
      </c>
      <c r="D83" s="17">
        <f t="shared" si="2"/>
        <v>-2335.406573127447</v>
      </c>
      <c r="E83" s="23">
        <f t="shared" si="10"/>
        <v>-810.4166666666667</v>
      </c>
      <c r="F83" s="17">
        <f t="shared" si="4"/>
        <v>-6540.483333333287</v>
      </c>
      <c r="G83" s="16">
        <f t="shared" si="5"/>
        <v>829633.7905232962</v>
      </c>
      <c r="H83" s="19">
        <f t="shared" si="6"/>
        <v>0.045316434090068095</v>
      </c>
      <c r="I83" s="20">
        <f t="shared" si="14"/>
        <v>16543.945029250346</v>
      </c>
      <c r="J83" s="21">
        <f t="shared" si="7"/>
        <v>37749.878877529365</v>
      </c>
      <c r="K83" s="4"/>
      <c r="L83" s="4"/>
    </row>
    <row r="84" spans="1:12" ht="12">
      <c r="A84" s="4">
        <f t="shared" si="8"/>
        <v>55</v>
      </c>
      <c r="B84" s="21">
        <f t="shared" si="9"/>
        <v>829633.7905232962</v>
      </c>
      <c r="C84" s="17">
        <f t="shared" si="1"/>
        <v>-3404.177069208029</v>
      </c>
      <c r="D84" s="17">
        <f t="shared" si="2"/>
        <v>-2325.889597458591</v>
      </c>
      <c r="E84" s="23">
        <f t="shared" si="10"/>
        <v>-810.4166666666667</v>
      </c>
      <c r="F84" s="17">
        <f t="shared" si="4"/>
        <v>-6540.483333333287</v>
      </c>
      <c r="G84" s="16">
        <f t="shared" si="5"/>
        <v>826229.6134540882</v>
      </c>
      <c r="H84" s="19">
        <f t="shared" si="6"/>
        <v>0.04536420237387412</v>
      </c>
      <c r="I84" s="20">
        <f t="shared" si="14"/>
        <v>16476.52707979266</v>
      </c>
      <c r="J84" s="21">
        <f t="shared" si="7"/>
        <v>37635.6751695031</v>
      </c>
      <c r="K84" s="4"/>
      <c r="L84" s="4"/>
    </row>
    <row r="85" spans="1:12" ht="12">
      <c r="A85" s="4">
        <f t="shared" si="8"/>
        <v>56</v>
      </c>
      <c r="B85" s="21">
        <f t="shared" si="9"/>
        <v>826229.6134540882</v>
      </c>
      <c r="C85" s="17">
        <f t="shared" si="1"/>
        <v>-3413.720725847404</v>
      </c>
      <c r="D85" s="17">
        <f t="shared" si="2"/>
        <v>-2316.3459408192157</v>
      </c>
      <c r="E85" s="23">
        <f t="shared" si="10"/>
        <v>-810.4166666666667</v>
      </c>
      <c r="F85" s="17">
        <f t="shared" si="4"/>
        <v>-6540.483333333287</v>
      </c>
      <c r="G85" s="16">
        <f t="shared" si="5"/>
        <v>822815.8927282408</v>
      </c>
      <c r="H85" s="19">
        <f t="shared" si="6"/>
        <v>0.04541249875197745</v>
      </c>
      <c r="I85" s="20">
        <f t="shared" si="14"/>
        <v>16408.92012319819</v>
      </c>
      <c r="J85" s="21">
        <f t="shared" si="7"/>
        <v>37521.15128983059</v>
      </c>
      <c r="K85" s="4"/>
      <c r="L85" s="4"/>
    </row>
    <row r="86" spans="1:12" ht="12">
      <c r="A86" s="4">
        <f t="shared" si="8"/>
        <v>57</v>
      </c>
      <c r="B86" s="21">
        <f t="shared" si="9"/>
        <v>822815.8927282408</v>
      </c>
      <c r="C86" s="17">
        <f t="shared" si="1"/>
        <v>-3423.291138257763</v>
      </c>
      <c r="D86" s="17">
        <f t="shared" si="2"/>
        <v>-2306.7755284088566</v>
      </c>
      <c r="E86" s="23">
        <f t="shared" si="10"/>
        <v>-810.4166666666667</v>
      </c>
      <c r="F86" s="17">
        <f t="shared" si="4"/>
        <v>-6540.483333333287</v>
      </c>
      <c r="G86" s="16">
        <f t="shared" si="5"/>
        <v>819392.6015899831</v>
      </c>
      <c r="H86" s="19">
        <f t="shared" si="6"/>
        <v>0.04546133183800913</v>
      </c>
      <c r="I86" s="20">
        <f t="shared" si="14"/>
        <v>16341.123629582858</v>
      </c>
      <c r="J86" s="21">
        <f t="shared" si="7"/>
        <v>37406.306340906274</v>
      </c>
      <c r="K86" s="4"/>
      <c r="L86" s="4"/>
    </row>
    <row r="87" spans="1:12" ht="12">
      <c r="A87" s="4">
        <f t="shared" si="8"/>
        <v>58</v>
      </c>
      <c r="B87" s="21">
        <f t="shared" si="9"/>
        <v>819392.6015899831</v>
      </c>
      <c r="C87" s="17">
        <f t="shared" si="1"/>
        <v>-3432.888381449273</v>
      </c>
      <c r="D87" s="17">
        <f t="shared" si="2"/>
        <v>-2297.178285217347</v>
      </c>
      <c r="E87" s="23">
        <f t="shared" si="10"/>
        <v>-810.4166666666667</v>
      </c>
      <c r="F87" s="17">
        <f t="shared" si="4"/>
        <v>-6540.483333333287</v>
      </c>
      <c r="G87" s="16">
        <f t="shared" si="5"/>
        <v>815959.7132085338</v>
      </c>
      <c r="H87" s="19">
        <f t="shared" si="6"/>
        <v>0.045510710433859056</v>
      </c>
      <c r="I87" s="20">
        <f t="shared" si="14"/>
        <v>16273.137067577061</v>
      </c>
      <c r="J87" s="21">
        <f t="shared" si="7"/>
        <v>37291.13942260816</v>
      </c>
      <c r="K87" s="4"/>
      <c r="L87" s="4"/>
    </row>
    <row r="88" spans="1:12" ht="12">
      <c r="A88" s="4">
        <f t="shared" si="8"/>
        <v>59</v>
      </c>
      <c r="B88" s="21">
        <f t="shared" si="9"/>
        <v>815959.7132085338</v>
      </c>
      <c r="C88" s="17">
        <f t="shared" si="1"/>
        <v>-3442.512530642392</v>
      </c>
      <c r="D88" s="17">
        <f t="shared" si="2"/>
        <v>-2287.5541360242282</v>
      </c>
      <c r="E88" s="23">
        <f t="shared" si="10"/>
        <v>-810.4166666666667</v>
      </c>
      <c r="F88" s="17">
        <f t="shared" si="4"/>
        <v>-6540.483333333287</v>
      </c>
      <c r="G88" s="16">
        <f t="shared" si="5"/>
        <v>812517.2006778914</v>
      </c>
      <c r="H88" s="19">
        <f t="shared" si="6"/>
        <v>0.0455606435348479</v>
      </c>
      <c r="I88" s="20">
        <f t="shared" si="14"/>
        <v>16204.959904321478</v>
      </c>
      <c r="J88" s="21">
        <f t="shared" si="7"/>
        <v>37175.64963229073</v>
      </c>
      <c r="K88" s="4"/>
      <c r="L88" s="4"/>
    </row>
    <row r="89" spans="1:12" ht="12">
      <c r="A89" s="4">
        <f t="shared" si="8"/>
        <v>60</v>
      </c>
      <c r="B89" s="21">
        <f t="shared" si="9"/>
        <v>812517.2006778914</v>
      </c>
      <c r="C89" s="17">
        <f t="shared" si="1"/>
        <v>-3452.163661268462</v>
      </c>
      <c r="D89" s="17">
        <f t="shared" si="2"/>
        <v>-2277.903005398158</v>
      </c>
      <c r="E89" s="23">
        <f t="shared" si="10"/>
        <v>-810.4166666666667</v>
      </c>
      <c r="F89" s="17">
        <f t="shared" si="4"/>
        <v>-6540.483333333287</v>
      </c>
      <c r="G89" s="16">
        <f t="shared" si="5"/>
        <v>809065.037016623</v>
      </c>
      <c r="H89" s="19">
        <f t="shared" si="6"/>
        <v>0.04561114033507044</v>
      </c>
      <c r="I89" s="20">
        <f t="shared" si="14"/>
        <v>16136.59160546292</v>
      </c>
      <c r="J89" s="21">
        <f t="shared" si="7"/>
        <v>37059.83606477789</v>
      </c>
      <c r="K89" s="4"/>
      <c r="L89" s="4"/>
    </row>
    <row r="90" spans="1:12" ht="12">
      <c r="A90" s="4">
        <f t="shared" si="8"/>
        <v>61</v>
      </c>
      <c r="B90" s="21">
        <f t="shared" si="9"/>
        <v>809065.037016623</v>
      </c>
      <c r="C90" s="17">
        <f t="shared" si="1"/>
        <v>-3461.841848970296</v>
      </c>
      <c r="D90" s="17">
        <f t="shared" si="2"/>
        <v>-2268.224817696323</v>
      </c>
      <c r="E90" s="18">
        <f>-(SUM(C$16:C$18)/12*B90)</f>
        <v>-655.679790415555</v>
      </c>
      <c r="F90" s="17">
        <f t="shared" si="4"/>
        <v>-6385.746457082173</v>
      </c>
      <c r="G90" s="16">
        <f t="shared" si="5"/>
        <v>805603.1951676527</v>
      </c>
      <c r="H90" s="19">
        <f t="shared" si="6"/>
        <v>0.04336716294987006</v>
      </c>
      <c r="I90" s="20">
        <f aca="true" t="shared" si="15" ref="I90:I101">H$20*B90</f>
        <v>13390.026362625105</v>
      </c>
      <c r="J90" s="21">
        <f t="shared" si="7"/>
        <v>35086.85529734254</v>
      </c>
      <c r="K90" s="4"/>
      <c r="L90" s="4"/>
    </row>
    <row r="91" spans="1:12" ht="12">
      <c r="A91" s="4">
        <f t="shared" si="8"/>
        <v>62</v>
      </c>
      <c r="B91" s="21">
        <f t="shared" si="9"/>
        <v>805603.1951676527</v>
      </c>
      <c r="C91" s="17">
        <f t="shared" si="1"/>
        <v>-3471.5471696027753</v>
      </c>
      <c r="D91" s="17">
        <f t="shared" si="2"/>
        <v>-2258.5194970638445</v>
      </c>
      <c r="E91" s="23">
        <f>E90</f>
        <v>-655.679790415555</v>
      </c>
      <c r="F91" s="17">
        <f t="shared" si="4"/>
        <v>-6385.746457082175</v>
      </c>
      <c r="G91" s="16">
        <f t="shared" si="5"/>
        <v>802131.6479980499</v>
      </c>
      <c r="H91" s="19">
        <f t="shared" si="6"/>
        <v>0.04340895326572677</v>
      </c>
      <c r="I91" s="20">
        <f t="shared" si="15"/>
        <v>13332.732880024649</v>
      </c>
      <c r="J91" s="21">
        <f t="shared" si="7"/>
        <v>34970.391449752795</v>
      </c>
      <c r="K91" s="4"/>
      <c r="L91" s="4"/>
    </row>
    <row r="92" spans="1:12" ht="12">
      <c r="A92" s="4">
        <f t="shared" si="8"/>
        <v>63</v>
      </c>
      <c r="B92" s="21">
        <f t="shared" si="9"/>
        <v>802131.6479980499</v>
      </c>
      <c r="C92" s="17">
        <f t="shared" si="1"/>
        <v>-3481.279699233436</v>
      </c>
      <c r="D92" s="17">
        <f t="shared" si="2"/>
        <v>-2248.7869674331837</v>
      </c>
      <c r="E92" s="23">
        <f aca="true" t="shared" si="16" ref="E92:E155">E91</f>
        <v>-655.679790415555</v>
      </c>
      <c r="F92" s="17">
        <f t="shared" si="4"/>
        <v>-6385.746457082175</v>
      </c>
      <c r="G92" s="16">
        <f t="shared" si="5"/>
        <v>798650.3682988164</v>
      </c>
      <c r="H92" s="19">
        <f t="shared" si="6"/>
        <v>0.04345122297714103</v>
      </c>
      <c r="I92" s="20">
        <f t="shared" si="15"/>
        <v>13275.278774367722</v>
      </c>
      <c r="J92" s="21">
        <f t="shared" si="7"/>
        <v>34853.601094184865</v>
      </c>
      <c r="K92" s="4"/>
      <c r="L92" s="4"/>
    </row>
    <row r="93" spans="1:12" ht="12">
      <c r="A93" s="4">
        <f t="shared" si="8"/>
        <v>64</v>
      </c>
      <c r="B93" s="21">
        <f t="shared" si="9"/>
        <v>798650.3682988164</v>
      </c>
      <c r="C93" s="17">
        <f t="shared" si="1"/>
        <v>-3491.0395141430768</v>
      </c>
      <c r="D93" s="17">
        <f t="shared" si="2"/>
        <v>-2239.027152523543</v>
      </c>
      <c r="E93" s="23">
        <f t="shared" si="16"/>
        <v>-655.679790415555</v>
      </c>
      <c r="F93" s="17">
        <f t="shared" si="4"/>
        <v>-6385.746457082175</v>
      </c>
      <c r="G93" s="16">
        <f t="shared" si="5"/>
        <v>795159.3287846734</v>
      </c>
      <c r="H93" s="19">
        <f t="shared" si="6"/>
        <v>0.0434939802122178</v>
      </c>
      <c r="I93" s="20">
        <f t="shared" si="15"/>
        <v>13217.663595345408</v>
      </c>
      <c r="J93" s="21">
        <f t="shared" si="7"/>
        <v>34736.48331526918</v>
      </c>
      <c r="K93" s="4"/>
      <c r="L93" s="4"/>
    </row>
    <row r="94" spans="1:12" ht="12">
      <c r="A94" s="4">
        <f t="shared" si="8"/>
        <v>65</v>
      </c>
      <c r="B94" s="21">
        <f t="shared" si="9"/>
        <v>795159.3287846734</v>
      </c>
      <c r="C94" s="17">
        <f aca="true" t="shared" si="17" ref="C94:C157">PPMT(C$19/12,A94,240,C$15)</f>
        <v>-3500.8266908263463</v>
      </c>
      <c r="D94" s="17">
        <f aca="true" t="shared" si="18" ref="D94:D157">IPMT(C$19/12,A94,240,C$15)</f>
        <v>-2229.2399758402735</v>
      </c>
      <c r="E94" s="23">
        <f t="shared" si="16"/>
        <v>-655.679790415555</v>
      </c>
      <c r="F94" s="17">
        <f t="shared" si="4"/>
        <v>-6385.746457082175</v>
      </c>
      <c r="G94" s="16">
        <f t="shared" si="5"/>
        <v>791658.502093847</v>
      </c>
      <c r="H94" s="19">
        <f t="shared" si="6"/>
        <v>0.04353723328377711</v>
      </c>
      <c r="I94" s="20">
        <f t="shared" si="15"/>
        <v>13159.88689138634</v>
      </c>
      <c r="J94" s="21">
        <f t="shared" si="7"/>
        <v>34619.03719506995</v>
      </c>
      <c r="K94" s="4"/>
      <c r="L94" s="4"/>
    </row>
    <row r="95" spans="1:12" ht="12">
      <c r="A95" s="4">
        <f t="shared" si="8"/>
        <v>66</v>
      </c>
      <c r="B95" s="21">
        <f t="shared" si="9"/>
        <v>791658.502093847</v>
      </c>
      <c r="C95" s="17">
        <f t="shared" si="17"/>
        <v>-3510.641305992349</v>
      </c>
      <c r="D95" s="17">
        <f t="shared" si="18"/>
        <v>-2219.4253606742705</v>
      </c>
      <c r="E95" s="23">
        <f t="shared" si="16"/>
        <v>-655.679790415555</v>
      </c>
      <c r="F95" s="17">
        <f aca="true" t="shared" si="19" ref="F95:F158">C95+D95+E95</f>
        <v>-6385.746457082174</v>
      </c>
      <c r="G95" s="16">
        <f aca="true" t="shared" si="20" ref="G95:G158">SUM(B95:C95)</f>
        <v>788147.8607878546</v>
      </c>
      <c r="H95" s="19">
        <f aca="true" t="shared" si="21" ref="H95:H158">(D95+E95)/-B95*12</f>
        <v>0.04358099069463156</v>
      </c>
      <c r="I95" s="20">
        <f t="shared" si="15"/>
        <v>13101.948209653165</v>
      </c>
      <c r="J95" s="21">
        <f aca="true" t="shared" si="22" ref="J95:J158">B95*H95</f>
        <v>34501.26181307791</v>
      </c>
      <c r="K95" s="4"/>
      <c r="L95" s="4"/>
    </row>
    <row r="96" spans="1:12" ht="12">
      <c r="A96" s="4">
        <f aca="true" t="shared" si="23" ref="A96:A159">A95+1</f>
        <v>67</v>
      </c>
      <c r="B96" s="21">
        <f aca="true" t="shared" si="24" ref="B96:B159">G95</f>
        <v>788147.8607878546</v>
      </c>
      <c r="C96" s="17">
        <f t="shared" si="17"/>
        <v>-3520.4834365652446</v>
      </c>
      <c r="D96" s="17">
        <f t="shared" si="18"/>
        <v>-2209.5832301013756</v>
      </c>
      <c r="E96" s="23">
        <f t="shared" si="16"/>
        <v>-655.679790415555</v>
      </c>
      <c r="F96" s="17">
        <f t="shared" si="19"/>
        <v>-6385.746457082175</v>
      </c>
      <c r="G96" s="16">
        <f t="shared" si="20"/>
        <v>784627.3773512894</v>
      </c>
      <c r="H96" s="19">
        <f t="shared" si="21"/>
        <v>0.043625261143045935</v>
      </c>
      <c r="I96" s="20">
        <f t="shared" si="15"/>
        <v>13043.847096038991</v>
      </c>
      <c r="J96" s="21">
        <f t="shared" si="22"/>
        <v>34383.15624620317</v>
      </c>
      <c r="K96" s="4"/>
      <c r="L96" s="4"/>
    </row>
    <row r="97" spans="1:12" ht="12">
      <c r="A97" s="4">
        <f t="shared" si="23"/>
        <v>68</v>
      </c>
      <c r="B97" s="21">
        <f t="shared" si="24"/>
        <v>784627.3773512894</v>
      </c>
      <c r="C97" s="17">
        <f t="shared" si="17"/>
        <v>-3530.3531596848475</v>
      </c>
      <c r="D97" s="17">
        <f t="shared" si="18"/>
        <v>-2199.7135069817714</v>
      </c>
      <c r="E97" s="23">
        <f t="shared" si="16"/>
        <v>-655.679790415555</v>
      </c>
      <c r="F97" s="17">
        <f t="shared" si="19"/>
        <v>-6385.746457082173</v>
      </c>
      <c r="G97" s="16">
        <f t="shared" si="20"/>
        <v>781097.0241916046</v>
      </c>
      <c r="H97" s="19">
        <f t="shared" si="21"/>
        <v>0.04367005352838599</v>
      </c>
      <c r="I97" s="20">
        <f t="shared" si="15"/>
        <v>12985.583095163836</v>
      </c>
      <c r="J97" s="21">
        <f t="shared" si="22"/>
        <v>34264.71956876792</v>
      </c>
      <c r="K97" s="4"/>
      <c r="L97" s="4"/>
    </row>
    <row r="98" spans="1:12" ht="12">
      <c r="A98" s="4">
        <f t="shared" si="23"/>
        <v>69</v>
      </c>
      <c r="B98" s="21">
        <f t="shared" si="24"/>
        <v>781097.0241916046</v>
      </c>
      <c r="C98" s="17">
        <f t="shared" si="17"/>
        <v>-3540.250552707241</v>
      </c>
      <c r="D98" s="17">
        <f t="shared" si="18"/>
        <v>-2189.8161139593794</v>
      </c>
      <c r="E98" s="23">
        <f t="shared" si="16"/>
        <v>-655.679790415555</v>
      </c>
      <c r="F98" s="17">
        <f t="shared" si="19"/>
        <v>-6385.746457082175</v>
      </c>
      <c r="G98" s="16">
        <f t="shared" si="20"/>
        <v>777556.7736388973</v>
      </c>
      <c r="H98" s="19">
        <f t="shared" si="21"/>
        <v>0.0437153769569645</v>
      </c>
      <c r="I98" s="20">
        <f t="shared" si="15"/>
        <v>12927.155750371052</v>
      </c>
      <c r="J98" s="21">
        <f t="shared" si="22"/>
        <v>34145.95085249921</v>
      </c>
      <c r="K98" s="4"/>
      <c r="L98" s="4"/>
    </row>
    <row r="99" spans="1:12" ht="12">
      <c r="A99" s="4">
        <f t="shared" si="23"/>
        <v>70</v>
      </c>
      <c r="B99" s="21">
        <f t="shared" si="24"/>
        <v>777556.7736388973</v>
      </c>
      <c r="C99" s="17">
        <f t="shared" si="17"/>
        <v>-3550.175693205368</v>
      </c>
      <c r="D99" s="17">
        <f t="shared" si="18"/>
        <v>-2179.8909734612507</v>
      </c>
      <c r="E99" s="23">
        <f t="shared" si="16"/>
        <v>-655.679790415555</v>
      </c>
      <c r="F99" s="17">
        <f t="shared" si="19"/>
        <v>-6385.746457082173</v>
      </c>
      <c r="G99" s="16">
        <f t="shared" si="20"/>
        <v>774006.597945692</v>
      </c>
      <c r="H99" s="19">
        <f t="shared" si="21"/>
        <v>0.04376124074809227</v>
      </c>
      <c r="I99" s="20">
        <f t="shared" si="15"/>
        <v>12868.564603723747</v>
      </c>
      <c r="J99" s="21">
        <f t="shared" si="22"/>
        <v>34026.84916652167</v>
      </c>
      <c r="K99" s="4"/>
      <c r="L99" s="4"/>
    </row>
    <row r="100" spans="1:12" ht="12">
      <c r="A100" s="4">
        <f t="shared" si="23"/>
        <v>71</v>
      </c>
      <c r="B100" s="21">
        <f t="shared" si="24"/>
        <v>774006.597945692</v>
      </c>
      <c r="C100" s="17">
        <f t="shared" si="17"/>
        <v>-3560.128658969659</v>
      </c>
      <c r="D100" s="17">
        <f t="shared" si="18"/>
        <v>-2169.9380076969605</v>
      </c>
      <c r="E100" s="23">
        <f t="shared" si="16"/>
        <v>-655.679790415555</v>
      </c>
      <c r="F100" s="17">
        <f t="shared" si="19"/>
        <v>-6385.746457082175</v>
      </c>
      <c r="G100" s="16">
        <f t="shared" si="20"/>
        <v>770446.4692867224</v>
      </c>
      <c r="H100" s="19">
        <f t="shared" si="21"/>
        <v>0.04380765444034276</v>
      </c>
      <c r="I100" s="20">
        <f t="shared" si="15"/>
        <v>12809.809196001199</v>
      </c>
      <c r="J100" s="21">
        <f t="shared" si="22"/>
        <v>33907.413577350184</v>
      </c>
      <c r="K100" s="4"/>
      <c r="L100" s="4"/>
    </row>
    <row r="101" spans="1:12" ht="12">
      <c r="A101" s="4">
        <f t="shared" si="23"/>
        <v>72</v>
      </c>
      <c r="B101" s="21">
        <f t="shared" si="24"/>
        <v>770446.4692867224</v>
      </c>
      <c r="C101" s="17">
        <f t="shared" si="17"/>
        <v>-3570.1095280086224</v>
      </c>
      <c r="D101" s="17">
        <f t="shared" si="18"/>
        <v>-2159.9571386579973</v>
      </c>
      <c r="E101" s="23">
        <f t="shared" si="16"/>
        <v>-655.679790415555</v>
      </c>
      <c r="F101" s="17">
        <f t="shared" si="19"/>
        <v>-6385.746457082175</v>
      </c>
      <c r="G101" s="16">
        <f t="shared" si="20"/>
        <v>766876.3597587137</v>
      </c>
      <c r="H101" s="19">
        <f t="shared" si="21"/>
        <v>0.04385462779803917</v>
      </c>
      <c r="I101" s="20">
        <f t="shared" si="15"/>
        <v>12750.889066695252</v>
      </c>
      <c r="J101" s="21">
        <f t="shared" si="22"/>
        <v>33787.64314888263</v>
      </c>
      <c r="K101" s="4"/>
      <c r="L101" s="4"/>
    </row>
    <row r="102" spans="1:12" ht="12">
      <c r="A102" s="4">
        <f t="shared" si="23"/>
        <v>73</v>
      </c>
      <c r="B102" s="21">
        <f t="shared" si="24"/>
        <v>766876.3597587137</v>
      </c>
      <c r="C102" s="17">
        <f t="shared" si="17"/>
        <v>-3580.118378549468</v>
      </c>
      <c r="D102" s="17">
        <f t="shared" si="18"/>
        <v>-2149.948288117151</v>
      </c>
      <c r="E102" s="23">
        <f t="shared" si="16"/>
        <v>-655.679790415555</v>
      </c>
      <c r="F102" s="17">
        <f t="shared" si="19"/>
        <v>-6385.746457082174</v>
      </c>
      <c r="G102" s="16">
        <f t="shared" si="20"/>
        <v>763296.2413801643</v>
      </c>
      <c r="H102" s="19">
        <f t="shared" si="21"/>
        <v>0.04390217081797314</v>
      </c>
      <c r="I102" s="20">
        <f aca="true" t="shared" si="25" ref="I102:I113">H$21*B102</f>
        <v>10153.443003205366</v>
      </c>
      <c r="J102" s="21">
        <f t="shared" si="22"/>
        <v>33667.53694239247</v>
      </c>
      <c r="K102" s="4"/>
      <c r="L102" s="4"/>
    </row>
    <row r="103" spans="1:12" ht="12">
      <c r="A103" s="4">
        <f t="shared" si="23"/>
        <v>74</v>
      </c>
      <c r="B103" s="21">
        <f t="shared" si="24"/>
        <v>763296.2413801643</v>
      </c>
      <c r="C103" s="17">
        <f t="shared" si="17"/>
        <v>-3590.1552890387175</v>
      </c>
      <c r="D103" s="17">
        <f t="shared" si="18"/>
        <v>-2139.9113776279028</v>
      </c>
      <c r="E103" s="23">
        <f t="shared" si="16"/>
        <v>-655.679790415555</v>
      </c>
      <c r="F103" s="17">
        <f t="shared" si="19"/>
        <v>-6385.746457082175</v>
      </c>
      <c r="G103" s="16">
        <f t="shared" si="20"/>
        <v>759706.0860911256</v>
      </c>
      <c r="H103" s="19">
        <f t="shared" si="21"/>
        <v>0.04395029373636489</v>
      </c>
      <c r="I103" s="20">
        <f t="shared" si="25"/>
        <v>10106.04223587337</v>
      </c>
      <c r="J103" s="21">
        <f t="shared" si="22"/>
        <v>33547.09401652149</v>
      </c>
      <c r="K103" s="4"/>
      <c r="L103" s="4"/>
    </row>
    <row r="104" spans="1:12" ht="12">
      <c r="A104" s="4">
        <f t="shared" si="23"/>
        <v>75</v>
      </c>
      <c r="B104" s="21">
        <f t="shared" si="24"/>
        <v>759706.0860911256</v>
      </c>
      <c r="C104" s="17">
        <f t="shared" si="17"/>
        <v>-3600.2203381428158</v>
      </c>
      <c r="D104" s="17">
        <f t="shared" si="18"/>
        <v>-2129.846328523805</v>
      </c>
      <c r="E104" s="23">
        <f t="shared" si="16"/>
        <v>-655.679790415555</v>
      </c>
      <c r="F104" s="17">
        <f t="shared" si="19"/>
        <v>-6385.746457082175</v>
      </c>
      <c r="G104" s="16">
        <f t="shared" si="20"/>
        <v>756105.8657529828</v>
      </c>
      <c r="H104" s="19">
        <f t="shared" si="21"/>
        <v>0.043999007036074844</v>
      </c>
      <c r="I104" s="20">
        <f t="shared" si="25"/>
        <v>10058.508579846499</v>
      </c>
      <c r="J104" s="21">
        <f t="shared" si="22"/>
        <v>33426.31342727232</v>
      </c>
      <c r="K104" s="4"/>
      <c r="L104" s="4"/>
    </row>
    <row r="105" spans="1:12" ht="12">
      <c r="A105" s="4">
        <f t="shared" si="23"/>
        <v>76</v>
      </c>
      <c r="B105" s="21">
        <f t="shared" si="24"/>
        <v>756105.8657529828</v>
      </c>
      <c r="C105" s="17">
        <f t="shared" si="17"/>
        <v>-3610.313604748752</v>
      </c>
      <c r="D105" s="17">
        <f t="shared" si="18"/>
        <v>-2119.753061917868</v>
      </c>
      <c r="E105" s="23">
        <f t="shared" si="16"/>
        <v>-655.679790415555</v>
      </c>
      <c r="F105" s="17">
        <f t="shared" si="19"/>
        <v>-6385.746457082175</v>
      </c>
      <c r="G105" s="16">
        <f t="shared" si="20"/>
        <v>752495.552148234</v>
      </c>
      <c r="H105" s="19">
        <f t="shared" si="21"/>
        <v>0.04404832145407766</v>
      </c>
      <c r="I105" s="20">
        <f t="shared" si="25"/>
        <v>10010.841662569488</v>
      </c>
      <c r="J105" s="21">
        <f t="shared" si="22"/>
        <v>33305.19422800108</v>
      </c>
      <c r="K105" s="4"/>
      <c r="L105" s="4"/>
    </row>
    <row r="106" spans="1:12" ht="12">
      <c r="A106" s="4">
        <f t="shared" si="23"/>
        <v>77</v>
      </c>
      <c r="B106" s="21">
        <f t="shared" si="24"/>
        <v>752495.552148234</v>
      </c>
      <c r="C106" s="17">
        <f t="shared" si="17"/>
        <v>-3620.435167964676</v>
      </c>
      <c r="D106" s="17">
        <f t="shared" si="18"/>
        <v>-2109.631498701944</v>
      </c>
      <c r="E106" s="23">
        <f t="shared" si="16"/>
        <v>-655.679790415555</v>
      </c>
      <c r="F106" s="17">
        <f t="shared" si="19"/>
        <v>-6385.746457082175</v>
      </c>
      <c r="G106" s="16">
        <f t="shared" si="20"/>
        <v>748875.1169802693</v>
      </c>
      <c r="H106" s="19">
        <f t="shared" si="21"/>
        <v>0.044098247989209555</v>
      </c>
      <c r="I106" s="20">
        <f t="shared" si="25"/>
        <v>9963.041110442615</v>
      </c>
      <c r="J106" s="21">
        <f t="shared" si="22"/>
        <v>33183.73546940999</v>
      </c>
      <c r="K106" s="4"/>
      <c r="L106" s="4"/>
    </row>
    <row r="107" spans="1:12" ht="12">
      <c r="A107" s="4">
        <f t="shared" si="23"/>
        <v>78</v>
      </c>
      <c r="B107" s="21">
        <f t="shared" si="24"/>
        <v>748875.1169802693</v>
      </c>
      <c r="C107" s="17">
        <f t="shared" si="17"/>
        <v>-3630.585107120518</v>
      </c>
      <c r="D107" s="17">
        <f t="shared" si="18"/>
        <v>-2099.481559546102</v>
      </c>
      <c r="E107" s="23">
        <f t="shared" si="16"/>
        <v>-655.679790415555</v>
      </c>
      <c r="F107" s="17">
        <f t="shared" si="19"/>
        <v>-6385.746457082175</v>
      </c>
      <c r="G107" s="16">
        <f t="shared" si="20"/>
        <v>745244.5318731487</v>
      </c>
      <c r="H107" s="19">
        <f t="shared" si="21"/>
        <v>0.044148797910200786</v>
      </c>
      <c r="I107" s="20">
        <f t="shared" si="25"/>
        <v>9915.106548818761</v>
      </c>
      <c r="J107" s="21">
        <f t="shared" si="22"/>
        <v>33061.93619953989</v>
      </c>
      <c r="K107" s="4"/>
      <c r="L107" s="4"/>
    </row>
    <row r="108" spans="1:12" ht="12">
      <c r="A108" s="4">
        <f t="shared" si="23"/>
        <v>79</v>
      </c>
      <c r="B108" s="21">
        <f t="shared" si="24"/>
        <v>745244.5318731487</v>
      </c>
      <c r="C108" s="17">
        <f t="shared" si="17"/>
        <v>-3640.763501768612</v>
      </c>
      <c r="D108" s="17">
        <f t="shared" si="18"/>
        <v>-2089.303164898008</v>
      </c>
      <c r="E108" s="23">
        <f t="shared" si="16"/>
        <v>-655.679790415555</v>
      </c>
      <c r="F108" s="17">
        <f t="shared" si="19"/>
        <v>-6385.746457082175</v>
      </c>
      <c r="G108" s="16">
        <f t="shared" si="20"/>
        <v>741603.7683713802</v>
      </c>
      <c r="H108" s="19">
        <f t="shared" si="21"/>
        <v>0.044199982764005816</v>
      </c>
      <c r="I108" s="20">
        <f t="shared" si="25"/>
        <v>9867.037602000486</v>
      </c>
      <c r="J108" s="21">
        <f t="shared" si="22"/>
        <v>32939.795463762755</v>
      </c>
      <c r="K108" s="4"/>
      <c r="L108" s="4"/>
    </row>
    <row r="109" spans="1:12" ht="12">
      <c r="A109" s="4">
        <f t="shared" si="23"/>
        <v>80</v>
      </c>
      <c r="B109" s="21">
        <f t="shared" si="24"/>
        <v>741603.7683713802</v>
      </c>
      <c r="C109" s="17">
        <f t="shared" si="17"/>
        <v>-3650.970431684315</v>
      </c>
      <c r="D109" s="17">
        <f t="shared" si="18"/>
        <v>-2079.096234982305</v>
      </c>
      <c r="E109" s="23">
        <f t="shared" si="16"/>
        <v>-655.679790415555</v>
      </c>
      <c r="F109" s="17">
        <f t="shared" si="19"/>
        <v>-6385.746457082175</v>
      </c>
      <c r="G109" s="16">
        <f t="shared" si="20"/>
        <v>737952.7979396959</v>
      </c>
      <c r="H109" s="19">
        <f t="shared" si="21"/>
        <v>0.044251814384443734</v>
      </c>
      <c r="I109" s="20">
        <f t="shared" si="25"/>
        <v>9818.83389323707</v>
      </c>
      <c r="J109" s="21">
        <f t="shared" si="22"/>
        <v>32817.31230477432</v>
      </c>
      <c r="K109" s="4"/>
      <c r="L109" s="4"/>
    </row>
    <row r="110" spans="1:12" ht="12">
      <c r="A110" s="4">
        <f t="shared" si="23"/>
        <v>81</v>
      </c>
      <c r="B110" s="21">
        <f t="shared" si="24"/>
        <v>737952.7979396959</v>
      </c>
      <c r="C110" s="17">
        <f t="shared" si="17"/>
        <v>-3661.205976866638</v>
      </c>
      <c r="D110" s="17">
        <f t="shared" si="18"/>
        <v>-2068.860689799981</v>
      </c>
      <c r="E110" s="23">
        <f t="shared" si="16"/>
        <v>-655.679790415555</v>
      </c>
      <c r="F110" s="17">
        <f t="shared" si="19"/>
        <v>-6385.746457082174</v>
      </c>
      <c r="G110" s="16">
        <f t="shared" si="20"/>
        <v>734291.5919628292</v>
      </c>
      <c r="H110" s="19">
        <f t="shared" si="21"/>
        <v>0.04430430490116276</v>
      </c>
      <c r="I110" s="20">
        <f t="shared" si="25"/>
        <v>9770.495044721569</v>
      </c>
      <c r="J110" s="21">
        <f t="shared" si="22"/>
        <v>32694.48576258644</v>
      </c>
      <c r="K110" s="4"/>
      <c r="L110" s="4"/>
    </row>
    <row r="111" spans="1:12" ht="12">
      <c r="A111" s="4">
        <f t="shared" si="23"/>
        <v>82</v>
      </c>
      <c r="B111" s="21">
        <f t="shared" si="24"/>
        <v>734291.5919628292</v>
      </c>
      <c r="C111" s="17">
        <f t="shared" si="17"/>
        <v>-3671.47021753887</v>
      </c>
      <c r="D111" s="17">
        <f t="shared" si="18"/>
        <v>-2058.596449127749</v>
      </c>
      <c r="E111" s="23">
        <f t="shared" si="16"/>
        <v>-655.679790415555</v>
      </c>
      <c r="F111" s="17">
        <f t="shared" si="19"/>
        <v>-6385.746457082174</v>
      </c>
      <c r="G111" s="16">
        <f t="shared" si="20"/>
        <v>730620.1217452904</v>
      </c>
      <c r="H111" s="19">
        <f t="shared" si="21"/>
        <v>0.044357466748943045</v>
      </c>
      <c r="I111" s="20">
        <f t="shared" si="25"/>
        <v>9722.020677587856</v>
      </c>
      <c r="J111" s="21">
        <f t="shared" si="22"/>
        <v>32571.314874519652</v>
      </c>
      <c r="K111" s="4"/>
      <c r="L111" s="4"/>
    </row>
    <row r="112" spans="1:12" ht="12">
      <c r="A112" s="4">
        <f t="shared" si="23"/>
        <v>83</v>
      </c>
      <c r="B112" s="21">
        <f t="shared" si="24"/>
        <v>730620.1217452904</v>
      </c>
      <c r="C112" s="17">
        <f t="shared" si="17"/>
        <v>-3681.7632341492063</v>
      </c>
      <c r="D112" s="17">
        <f t="shared" si="18"/>
        <v>-2048.303432517413</v>
      </c>
      <c r="E112" s="23">
        <f t="shared" si="16"/>
        <v>-655.679790415555</v>
      </c>
      <c r="F112" s="17">
        <f t="shared" si="19"/>
        <v>-6385.746457082174</v>
      </c>
      <c r="G112" s="16">
        <f t="shared" si="20"/>
        <v>726938.3585111412</v>
      </c>
      <c r="H112" s="19">
        <f t="shared" si="21"/>
        <v>0.044411312677352745</v>
      </c>
      <c r="I112" s="20">
        <f t="shared" si="25"/>
        <v>9673.41041190764</v>
      </c>
      <c r="J112" s="21">
        <f t="shared" si="22"/>
        <v>32447.79867519562</v>
      </c>
      <c r="K112" s="4"/>
      <c r="L112" s="4"/>
    </row>
    <row r="113" spans="1:12" ht="12">
      <c r="A113" s="4">
        <f t="shared" si="23"/>
        <v>84</v>
      </c>
      <c r="B113" s="21">
        <f t="shared" si="24"/>
        <v>726938.3585111412</v>
      </c>
      <c r="C113" s="17">
        <f t="shared" si="17"/>
        <v>-3692.085107371381</v>
      </c>
      <c r="D113" s="17">
        <f t="shared" si="18"/>
        <v>-2037.9815592952386</v>
      </c>
      <c r="E113" s="23">
        <f t="shared" si="16"/>
        <v>-655.679790415555</v>
      </c>
      <c r="F113" s="17">
        <f t="shared" si="19"/>
        <v>-6385.746457082175</v>
      </c>
      <c r="G113" s="16">
        <f t="shared" si="20"/>
        <v>723246.2734037698</v>
      </c>
      <c r="H113" s="19">
        <f t="shared" si="21"/>
        <v>0.04446585576077304</v>
      </c>
      <c r="I113" s="20">
        <f t="shared" si="25"/>
        <v>9624.663866687504</v>
      </c>
      <c r="J113" s="21">
        <f t="shared" si="22"/>
        <v>32323.936196529525</v>
      </c>
      <c r="K113" s="4"/>
      <c r="L113" s="4"/>
    </row>
    <row r="114" spans="1:12" ht="12">
      <c r="A114" s="4">
        <f t="shared" si="23"/>
        <v>85</v>
      </c>
      <c r="B114" s="21">
        <f t="shared" si="24"/>
        <v>723246.2734037698</v>
      </c>
      <c r="C114" s="17">
        <f t="shared" si="17"/>
        <v>-3702.435918105296</v>
      </c>
      <c r="D114" s="17">
        <f t="shared" si="18"/>
        <v>-2027.6307485613245</v>
      </c>
      <c r="E114" s="23">
        <f t="shared" si="16"/>
        <v>-655.679790415555</v>
      </c>
      <c r="F114" s="17">
        <f t="shared" si="19"/>
        <v>-6385.746457082175</v>
      </c>
      <c r="G114" s="16">
        <f t="shared" si="20"/>
        <v>719543.8374856645</v>
      </c>
      <c r="H114" s="19">
        <f t="shared" si="21"/>
        <v>0.0445211094088089</v>
      </c>
      <c r="I114" s="20">
        <f aca="true" t="shared" si="26" ref="I114:I125">H$22*B114</f>
        <v>7181.83549489943</v>
      </c>
      <c r="J114" s="21">
        <f t="shared" si="22"/>
        <v>32199.72646772255</v>
      </c>
      <c r="K114" s="4"/>
      <c r="L114" s="4"/>
    </row>
    <row r="115" spans="1:12" ht="12">
      <c r="A115" s="4">
        <f t="shared" si="23"/>
        <v>86</v>
      </c>
      <c r="B115" s="21">
        <f t="shared" si="24"/>
        <v>719543.8374856645</v>
      </c>
      <c r="C115" s="17">
        <f t="shared" si="17"/>
        <v>-3712.8157474776576</v>
      </c>
      <c r="D115" s="17">
        <f t="shared" si="18"/>
        <v>-2017.250919188962</v>
      </c>
      <c r="E115" s="23">
        <f t="shared" si="16"/>
        <v>-655.679790415555</v>
      </c>
      <c r="F115" s="17">
        <f t="shared" si="19"/>
        <v>-6385.746457082174</v>
      </c>
      <c r="G115" s="16">
        <f t="shared" si="20"/>
        <v>715831.0217381868</v>
      </c>
      <c r="H115" s="19">
        <f t="shared" si="21"/>
        <v>0.04457708737710263</v>
      </c>
      <c r="I115" s="20">
        <f t="shared" si="26"/>
        <v>7145.070306232645</v>
      </c>
      <c r="J115" s="21">
        <f t="shared" si="22"/>
        <v>32075.1685152542</v>
      </c>
      <c r="K115" s="4"/>
      <c r="L115" s="4"/>
    </row>
    <row r="116" spans="1:12" ht="12">
      <c r="A116" s="4">
        <f t="shared" si="23"/>
        <v>87</v>
      </c>
      <c r="B116" s="21">
        <f t="shared" si="24"/>
        <v>715831.0217381868</v>
      </c>
      <c r="C116" s="17">
        <f t="shared" si="17"/>
        <v>-3723.224676842615</v>
      </c>
      <c r="D116" s="17">
        <f t="shared" si="18"/>
        <v>-2006.8419898240047</v>
      </c>
      <c r="E116" s="23">
        <f t="shared" si="16"/>
        <v>-655.679790415555</v>
      </c>
      <c r="F116" s="17">
        <f t="shared" si="19"/>
        <v>-6385.746457082174</v>
      </c>
      <c r="G116" s="16">
        <f t="shared" si="20"/>
        <v>712107.7970613443</v>
      </c>
      <c r="H116" s="19">
        <f t="shared" si="21"/>
        <v>0.04463380377856889</v>
      </c>
      <c r="I116" s="20">
        <f t="shared" si="26"/>
        <v>7108.202045860191</v>
      </c>
      <c r="J116" s="21">
        <f t="shared" si="22"/>
        <v>31950.261362874713</v>
      </c>
      <c r="K116" s="4"/>
      <c r="L116" s="4"/>
    </row>
    <row r="117" spans="1:12" ht="12">
      <c r="A117" s="4">
        <f t="shared" si="23"/>
        <v>88</v>
      </c>
      <c r="B117" s="21">
        <f t="shared" si="24"/>
        <v>712107.7970613443</v>
      </c>
      <c r="C117" s="17">
        <f t="shared" si="17"/>
        <v>-3733.6627877823917</v>
      </c>
      <c r="D117" s="17">
        <f t="shared" si="18"/>
        <v>-1996.403878884228</v>
      </c>
      <c r="E117" s="23">
        <f t="shared" si="16"/>
        <v>-655.679790415555</v>
      </c>
      <c r="F117" s="17">
        <f t="shared" si="19"/>
        <v>-6385.746457082175</v>
      </c>
      <c r="G117" s="16">
        <f t="shared" si="20"/>
        <v>708374.1342735619</v>
      </c>
      <c r="H117" s="19">
        <f t="shared" si="21"/>
        <v>0.04469127309507025</v>
      </c>
      <c r="I117" s="20">
        <f t="shared" si="26"/>
        <v>7071.230424819145</v>
      </c>
      <c r="J117" s="21">
        <f t="shared" si="22"/>
        <v>31825.004031597397</v>
      </c>
      <c r="K117" s="4"/>
      <c r="L117" s="4"/>
    </row>
    <row r="118" spans="1:12" ht="12">
      <c r="A118" s="4">
        <f t="shared" si="23"/>
        <v>89</v>
      </c>
      <c r="B118" s="21">
        <f t="shared" si="24"/>
        <v>708374.1342735619</v>
      </c>
      <c r="C118" s="17">
        <f t="shared" si="17"/>
        <v>-3744.1301621079283</v>
      </c>
      <c r="D118" s="17">
        <f t="shared" si="18"/>
        <v>-1985.9365045586912</v>
      </c>
      <c r="E118" s="23">
        <f t="shared" si="16"/>
        <v>-655.679790415555</v>
      </c>
      <c r="F118" s="17">
        <f t="shared" si="19"/>
        <v>-6385.746457082174</v>
      </c>
      <c r="G118" s="16">
        <f t="shared" si="20"/>
        <v>704630.004111454</v>
      </c>
      <c r="H118" s="19">
        <f t="shared" si="21"/>
        <v>0.04474951018955358</v>
      </c>
      <c r="I118" s="20">
        <f t="shared" si="26"/>
        <v>7034.155153336465</v>
      </c>
      <c r="J118" s="21">
        <f t="shared" si="22"/>
        <v>31699.395539690955</v>
      </c>
      <c r="K118" s="4"/>
      <c r="L118" s="4"/>
    </row>
    <row r="119" spans="1:12" ht="12">
      <c r="A119" s="4">
        <f t="shared" si="23"/>
        <v>90</v>
      </c>
      <c r="B119" s="21">
        <f t="shared" si="24"/>
        <v>704630.004111454</v>
      </c>
      <c r="C119" s="17">
        <f t="shared" si="17"/>
        <v>-3754.626881859525</v>
      </c>
      <c r="D119" s="17">
        <f t="shared" si="18"/>
        <v>-1975.439784807095</v>
      </c>
      <c r="E119" s="23">
        <f t="shared" si="16"/>
        <v>-655.679790415555</v>
      </c>
      <c r="F119" s="17">
        <f t="shared" si="19"/>
        <v>-6385.746457082175</v>
      </c>
      <c r="G119" s="16">
        <f t="shared" si="20"/>
        <v>700875.3772295945</v>
      </c>
      <c r="H119" s="19">
        <f t="shared" si="21"/>
        <v>0.044808530318668785</v>
      </c>
      <c r="I119" s="20">
        <f t="shared" si="26"/>
        <v>6996.975940826735</v>
      </c>
      <c r="J119" s="21">
        <f t="shared" si="22"/>
        <v>31573.434902671797</v>
      </c>
      <c r="K119" s="4"/>
      <c r="L119" s="4"/>
    </row>
    <row r="120" spans="1:12" ht="12">
      <c r="A120" s="4">
        <f t="shared" si="23"/>
        <v>91</v>
      </c>
      <c r="B120" s="21">
        <f t="shared" si="24"/>
        <v>700875.3772295945</v>
      </c>
      <c r="C120" s="17">
        <f t="shared" si="17"/>
        <v>-3765.1530293074816</v>
      </c>
      <c r="D120" s="17">
        <f t="shared" si="18"/>
        <v>-1964.9136373591386</v>
      </c>
      <c r="E120" s="23">
        <f t="shared" si="16"/>
        <v>-655.679790415555</v>
      </c>
      <c r="F120" s="17">
        <f t="shared" si="19"/>
        <v>-6385.746457082175</v>
      </c>
      <c r="G120" s="16">
        <f t="shared" si="20"/>
        <v>697110.224200287</v>
      </c>
      <c r="H120" s="19">
        <f t="shared" si="21"/>
        <v>0.04486834914589216</v>
      </c>
      <c r="I120" s="20">
        <f t="shared" si="26"/>
        <v>6959.69249588987</v>
      </c>
      <c r="J120" s="21">
        <f t="shared" si="22"/>
        <v>31447.121133296325</v>
      </c>
      <c r="K120" s="4"/>
      <c r="L120" s="4"/>
    </row>
    <row r="121" spans="1:12" ht="12">
      <c r="A121" s="4">
        <f t="shared" si="23"/>
        <v>92</v>
      </c>
      <c r="B121" s="21">
        <f t="shared" si="24"/>
        <v>697110.224200287</v>
      </c>
      <c r="C121" s="17">
        <f t="shared" si="17"/>
        <v>-3775.7086869527448</v>
      </c>
      <c r="D121" s="17">
        <f t="shared" si="18"/>
        <v>-1954.3579797138748</v>
      </c>
      <c r="E121" s="23">
        <f t="shared" si="16"/>
        <v>-655.679790415555</v>
      </c>
      <c r="F121" s="17">
        <f t="shared" si="19"/>
        <v>-6385.746457082174</v>
      </c>
      <c r="G121" s="16">
        <f t="shared" si="20"/>
        <v>693334.5155133343</v>
      </c>
      <c r="H121" s="19">
        <f t="shared" si="21"/>
        <v>0.04492898275517827</v>
      </c>
      <c r="I121" s="20">
        <f t="shared" si="26"/>
        <v>6922.304526308846</v>
      </c>
      <c r="J121" s="21">
        <f t="shared" si="22"/>
        <v>31320.453241553154</v>
      </c>
      <c r="K121" s="4"/>
      <c r="L121" s="4"/>
    </row>
    <row r="122" spans="1:12" ht="12">
      <c r="A122" s="4">
        <f t="shared" si="23"/>
        <v>93</v>
      </c>
      <c r="B122" s="21">
        <f t="shared" si="24"/>
        <v>693334.5155133343</v>
      </c>
      <c r="C122" s="17">
        <f t="shared" si="17"/>
        <v>-3786.293937527553</v>
      </c>
      <c r="D122" s="17">
        <f t="shared" si="18"/>
        <v>-1943.772729139066</v>
      </c>
      <c r="E122" s="23">
        <f t="shared" si="16"/>
        <v>-655.679790415555</v>
      </c>
      <c r="F122" s="17">
        <f t="shared" si="19"/>
        <v>-6385.746457082174</v>
      </c>
      <c r="G122" s="16">
        <f t="shared" si="20"/>
        <v>689548.2215758067</v>
      </c>
      <c r="H122" s="19">
        <f t="shared" si="21"/>
        <v>0.04499044766516537</v>
      </c>
      <c r="I122" s="20">
        <f t="shared" si="26"/>
        <v>6884.811739047405</v>
      </c>
      <c r="J122" s="21">
        <f t="shared" si="22"/>
        <v>31193.430234655454</v>
      </c>
      <c r="K122" s="4"/>
      <c r="L122" s="4"/>
    </row>
    <row r="123" spans="1:12" ht="12">
      <c r="A123" s="4">
        <f t="shared" si="23"/>
        <v>94</v>
      </c>
      <c r="B123" s="21">
        <f t="shared" si="24"/>
        <v>689548.2215758067</v>
      </c>
      <c r="C123" s="17">
        <f t="shared" si="17"/>
        <v>-3796.9088639960873</v>
      </c>
      <c r="D123" s="17">
        <f t="shared" si="18"/>
        <v>-1933.1578026705322</v>
      </c>
      <c r="E123" s="23">
        <f t="shared" si="16"/>
        <v>-655.679790415555</v>
      </c>
      <c r="F123" s="17">
        <f t="shared" si="19"/>
        <v>-6385.746457082174</v>
      </c>
      <c r="G123" s="16">
        <f t="shared" si="20"/>
        <v>685751.3127118107</v>
      </c>
      <c r="H123" s="19">
        <f t="shared" si="21"/>
        <v>0.04505276084396041</v>
      </c>
      <c r="I123" s="20">
        <f t="shared" si="26"/>
        <v>6847.213840247757</v>
      </c>
      <c r="J123" s="21">
        <f t="shared" si="22"/>
        <v>31066.051117033043</v>
      </c>
      <c r="K123" s="4"/>
      <c r="L123" s="4"/>
    </row>
    <row r="124" spans="1:12" ht="12">
      <c r="A124" s="4">
        <f t="shared" si="23"/>
        <v>95</v>
      </c>
      <c r="B124" s="21">
        <f t="shared" si="24"/>
        <v>685751.3127118107</v>
      </c>
      <c r="C124" s="17">
        <f t="shared" si="17"/>
        <v>-3807.5535495551176</v>
      </c>
      <c r="D124" s="17">
        <f t="shared" si="18"/>
        <v>-1922.5131171115024</v>
      </c>
      <c r="E124" s="23">
        <f t="shared" si="16"/>
        <v>-655.679790415555</v>
      </c>
      <c r="F124" s="17">
        <f t="shared" si="19"/>
        <v>-6385.746457082175</v>
      </c>
      <c r="G124" s="16">
        <f t="shared" si="20"/>
        <v>681943.7591622556</v>
      </c>
      <c r="H124" s="19">
        <f t="shared" si="21"/>
        <v>0.045115939724531914</v>
      </c>
      <c r="I124" s="20">
        <f t="shared" si="26"/>
        <v>6809.510535228276</v>
      </c>
      <c r="J124" s="21">
        <f t="shared" si="22"/>
        <v>30938.314890324687</v>
      </c>
      <c r="K124" s="4"/>
      <c r="L124" s="4"/>
    </row>
    <row r="125" spans="1:12" ht="12">
      <c r="A125" s="4">
        <f t="shared" si="23"/>
        <v>96</v>
      </c>
      <c r="B125" s="21">
        <f t="shared" si="24"/>
        <v>681943.7591622556</v>
      </c>
      <c r="C125" s="17">
        <f t="shared" si="17"/>
        <v>-3818.2280776346583</v>
      </c>
      <c r="D125" s="17">
        <f t="shared" si="18"/>
        <v>-1911.8385890319612</v>
      </c>
      <c r="E125" s="23">
        <f t="shared" si="16"/>
        <v>-655.679790415555</v>
      </c>
      <c r="F125" s="17">
        <f t="shared" si="19"/>
        <v>-6385.746457082174</v>
      </c>
      <c r="G125" s="16">
        <f t="shared" si="20"/>
        <v>678125.5310846209</v>
      </c>
      <c r="H125" s="19">
        <f t="shared" si="21"/>
        <v>0.04518000222073956</v>
      </c>
      <c r="I125" s="20">
        <f t="shared" si="26"/>
        <v>6771.701528481194</v>
      </c>
      <c r="J125" s="21">
        <f t="shared" si="22"/>
        <v>30810.220553370193</v>
      </c>
      <c r="K125" s="4"/>
      <c r="L125" s="4"/>
    </row>
    <row r="126" spans="1:12" ht="12">
      <c r="A126" s="4">
        <f t="shared" si="23"/>
        <v>97</v>
      </c>
      <c r="B126" s="21">
        <f t="shared" si="24"/>
        <v>678125.5310846209</v>
      </c>
      <c r="C126" s="17">
        <f t="shared" si="17"/>
        <v>-3828.9325318986216</v>
      </c>
      <c r="D126" s="17">
        <f t="shared" si="18"/>
        <v>-1901.1341347679984</v>
      </c>
      <c r="E126" s="23">
        <f t="shared" si="16"/>
        <v>-655.679790415555</v>
      </c>
      <c r="F126" s="17">
        <f t="shared" si="19"/>
        <v>-6385.746457082175</v>
      </c>
      <c r="G126" s="16">
        <f t="shared" si="20"/>
        <v>674296.5985527223</v>
      </c>
      <c r="H126" s="19">
        <f t="shared" si="21"/>
        <v>0.045244966744031896</v>
      </c>
      <c r="I126" s="20">
        <f aca="true" t="shared" si="27" ref="I126:I137">H$23*B126</f>
        <v>4489.191015780187</v>
      </c>
      <c r="J126" s="21">
        <f t="shared" si="22"/>
        <v>30681.767102202637</v>
      </c>
      <c r="K126" s="4"/>
      <c r="L126" s="4"/>
    </row>
    <row r="127" spans="1:12" ht="12">
      <c r="A127" s="4">
        <f t="shared" si="23"/>
        <v>98</v>
      </c>
      <c r="B127" s="21">
        <f t="shared" si="24"/>
        <v>674296.5985527223</v>
      </c>
      <c r="C127" s="17">
        <f t="shared" si="17"/>
        <v>-3839.6669962454707</v>
      </c>
      <c r="D127" s="17">
        <f t="shared" si="18"/>
        <v>-1890.399670421149</v>
      </c>
      <c r="E127" s="23">
        <f t="shared" si="16"/>
        <v>-655.679790415555</v>
      </c>
      <c r="F127" s="17">
        <f t="shared" si="19"/>
        <v>-6385.746457082175</v>
      </c>
      <c r="G127" s="16">
        <f t="shared" si="20"/>
        <v>670456.9315564767</v>
      </c>
      <c r="H127" s="19">
        <f t="shared" si="21"/>
        <v>0.04531085222084441</v>
      </c>
      <c r="I127" s="20">
        <f t="shared" si="27"/>
        <v>4463.843482419018</v>
      </c>
      <c r="J127" s="21">
        <f t="shared" si="22"/>
        <v>30552.953530040446</v>
      </c>
      <c r="K127" s="4"/>
      <c r="L127" s="4"/>
    </row>
    <row r="128" spans="1:12" ht="12">
      <c r="A128" s="4">
        <f t="shared" si="23"/>
        <v>99</v>
      </c>
      <c r="B128" s="21">
        <f t="shared" si="24"/>
        <v>670456.9315564767</v>
      </c>
      <c r="C128" s="17">
        <f t="shared" si="17"/>
        <v>-3850.4315548088807</v>
      </c>
      <c r="D128" s="17">
        <f t="shared" si="18"/>
        <v>-1879.6351118577386</v>
      </c>
      <c r="E128" s="23">
        <f t="shared" si="16"/>
        <v>-655.679790415555</v>
      </c>
      <c r="F128" s="17">
        <f t="shared" si="19"/>
        <v>-6385.746457082174</v>
      </c>
      <c r="G128" s="16">
        <f t="shared" si="20"/>
        <v>666606.5000016679</v>
      </c>
      <c r="H128" s="19">
        <f t="shared" si="21"/>
        <v>0.04537767811073296</v>
      </c>
      <c r="I128" s="20">
        <f t="shared" si="27"/>
        <v>4438.424886903873</v>
      </c>
      <c r="J128" s="21">
        <f t="shared" si="22"/>
        <v>30423.778827279522</v>
      </c>
      <c r="K128" s="4"/>
      <c r="L128" s="4"/>
    </row>
    <row r="129" spans="1:12" ht="12">
      <c r="A129" s="4">
        <f t="shared" si="23"/>
        <v>100</v>
      </c>
      <c r="B129" s="21">
        <f t="shared" si="24"/>
        <v>666606.5000016679</v>
      </c>
      <c r="C129" s="17">
        <f t="shared" si="17"/>
        <v>-3861.226291958398</v>
      </c>
      <c r="D129" s="17">
        <f t="shared" si="18"/>
        <v>-1868.8403747082218</v>
      </c>
      <c r="E129" s="23">
        <f t="shared" si="16"/>
        <v>-655.679790415555</v>
      </c>
      <c r="F129" s="17">
        <f t="shared" si="19"/>
        <v>-6385.746457082175</v>
      </c>
      <c r="G129" s="16">
        <f t="shared" si="20"/>
        <v>662745.2737097095</v>
      </c>
      <c r="H129" s="19">
        <f t="shared" si="21"/>
        <v>0.045445464425278664</v>
      </c>
      <c r="I129" s="20">
        <f t="shared" si="27"/>
        <v>4412.935030011038</v>
      </c>
      <c r="J129" s="21">
        <f t="shared" si="22"/>
        <v>30294.24198148532</v>
      </c>
      <c r="K129" s="4"/>
      <c r="L129" s="4"/>
    </row>
    <row r="130" spans="1:12" ht="12">
      <c r="A130" s="4">
        <f t="shared" si="23"/>
        <v>101</v>
      </c>
      <c r="B130" s="21">
        <f t="shared" si="24"/>
        <v>662745.2737097095</v>
      </c>
      <c r="C130" s="17">
        <f t="shared" si="17"/>
        <v>-3872.051292300097</v>
      </c>
      <c r="D130" s="17">
        <f t="shared" si="18"/>
        <v>-1858.0153743665226</v>
      </c>
      <c r="E130" s="23">
        <f t="shared" si="16"/>
        <v>-655.679790415555</v>
      </c>
      <c r="F130" s="17">
        <f t="shared" si="19"/>
        <v>-6385.746457082174</v>
      </c>
      <c r="G130" s="16">
        <f t="shared" si="20"/>
        <v>658873.2224174094</v>
      </c>
      <c r="H130" s="19">
        <f t="shared" si="21"/>
        <v>0.04551423174780312</v>
      </c>
      <c r="I130" s="20">
        <f t="shared" si="27"/>
        <v>4387.373711958274</v>
      </c>
      <c r="J130" s="21">
        <f t="shared" si="22"/>
        <v>30164.34197738493</v>
      </c>
      <c r="K130" s="4"/>
      <c r="L130" s="4"/>
    </row>
    <row r="131" spans="1:12" ht="12">
      <c r="A131" s="4">
        <f t="shared" si="23"/>
        <v>102</v>
      </c>
      <c r="B131" s="21">
        <f t="shared" si="24"/>
        <v>658873.2224174094</v>
      </c>
      <c r="C131" s="17">
        <f t="shared" si="17"/>
        <v>-3882.9066406772486</v>
      </c>
      <c r="D131" s="17">
        <f t="shared" si="18"/>
        <v>-1847.1600259893717</v>
      </c>
      <c r="E131" s="23">
        <f t="shared" si="16"/>
        <v>-655.679790415555</v>
      </c>
      <c r="F131" s="17">
        <f t="shared" si="19"/>
        <v>-6385.746457082175</v>
      </c>
      <c r="G131" s="16">
        <f t="shared" si="20"/>
        <v>654990.3157767322</v>
      </c>
      <c r="H131" s="19">
        <f t="shared" si="21"/>
        <v>0.045584001253934595</v>
      </c>
      <c r="I131" s="20">
        <f t="shared" si="27"/>
        <v>4361.7407324032465</v>
      </c>
      <c r="J131" s="21">
        <f t="shared" si="22"/>
        <v>30034.077796859117</v>
      </c>
      <c r="K131" s="4"/>
      <c r="L131" s="4"/>
    </row>
    <row r="132" spans="1:12" ht="12">
      <c r="A132" s="4">
        <f t="shared" si="23"/>
        <v>103</v>
      </c>
      <c r="B132" s="21">
        <f t="shared" si="24"/>
        <v>654990.3157767322</v>
      </c>
      <c r="C132" s="17">
        <f t="shared" si="17"/>
        <v>-3893.792422170981</v>
      </c>
      <c r="D132" s="17">
        <f t="shared" si="18"/>
        <v>-1836.2742444956386</v>
      </c>
      <c r="E132" s="23">
        <f t="shared" si="16"/>
        <v>-655.679790415555</v>
      </c>
      <c r="F132" s="17">
        <f t="shared" si="19"/>
        <v>-6385.746457082174</v>
      </c>
      <c r="G132" s="16">
        <f t="shared" si="20"/>
        <v>651096.5233545612</v>
      </c>
      <c r="H132" s="19">
        <f t="shared" si="21"/>
        <v>0.04565479473306834</v>
      </c>
      <c r="I132" s="20">
        <f t="shared" si="27"/>
        <v>4336.035890441964</v>
      </c>
      <c r="J132" s="21">
        <f t="shared" si="22"/>
        <v>29903.44841893432</v>
      </c>
      <c r="K132" s="4"/>
      <c r="L132" s="4"/>
    </row>
    <row r="133" spans="1:12" ht="12">
      <c r="A133" s="4">
        <f t="shared" si="23"/>
        <v>104</v>
      </c>
      <c r="B133" s="21">
        <f t="shared" si="24"/>
        <v>651096.5233545612</v>
      </c>
      <c r="C133" s="17">
        <f t="shared" si="17"/>
        <v>-3904.7087221009524</v>
      </c>
      <c r="D133" s="17">
        <f t="shared" si="18"/>
        <v>-1825.3579445656678</v>
      </c>
      <c r="E133" s="23">
        <f t="shared" si="16"/>
        <v>-655.679790415555</v>
      </c>
      <c r="F133" s="17">
        <f t="shared" si="19"/>
        <v>-6385.746457082175</v>
      </c>
      <c r="G133" s="16">
        <f t="shared" si="20"/>
        <v>647191.8146324602</v>
      </c>
      <c r="H133" s="19">
        <f t="shared" si="21"/>
        <v>0.0457266346107669</v>
      </c>
      <c r="I133" s="20">
        <f t="shared" si="27"/>
        <v>4310.258984607191</v>
      </c>
      <c r="J133" s="21">
        <f t="shared" si="22"/>
        <v>29772.452819774677</v>
      </c>
      <c r="K133" s="4"/>
      <c r="L133" s="4"/>
    </row>
    <row r="134" spans="1:12" ht="12">
      <c r="A134" s="4">
        <f t="shared" si="23"/>
        <v>105</v>
      </c>
      <c r="B134" s="21">
        <f t="shared" si="24"/>
        <v>647191.8146324602</v>
      </c>
      <c r="C134" s="17">
        <f t="shared" si="17"/>
        <v>-3915.65562602601</v>
      </c>
      <c r="D134" s="17">
        <f t="shared" si="18"/>
        <v>-1814.41104064061</v>
      </c>
      <c r="E134" s="23">
        <f t="shared" si="16"/>
        <v>-655.679790415555</v>
      </c>
      <c r="F134" s="17">
        <f t="shared" si="19"/>
        <v>-6385.746457082175</v>
      </c>
      <c r="G134" s="16">
        <f t="shared" si="20"/>
        <v>643276.1590064343</v>
      </c>
      <c r="H134" s="19">
        <f t="shared" si="21"/>
        <v>0.045799543972148554</v>
      </c>
      <c r="I134" s="20">
        <f t="shared" si="27"/>
        <v>4284.409812866884</v>
      </c>
      <c r="J134" s="21">
        <f t="shared" si="22"/>
        <v>29641.089972673977</v>
      </c>
      <c r="K134" s="4"/>
      <c r="L134" s="4"/>
    </row>
    <row r="135" spans="1:12" ht="12">
      <c r="A135" s="4">
        <f t="shared" si="23"/>
        <v>106</v>
      </c>
      <c r="B135" s="21">
        <f t="shared" si="24"/>
        <v>643276.1590064343</v>
      </c>
      <c r="C135" s="17">
        <f t="shared" si="17"/>
        <v>-3926.633219744872</v>
      </c>
      <c r="D135" s="17">
        <f t="shared" si="18"/>
        <v>-1803.4334469217479</v>
      </c>
      <c r="E135" s="23">
        <f t="shared" si="16"/>
        <v>-655.679790415555</v>
      </c>
      <c r="F135" s="17">
        <f t="shared" si="19"/>
        <v>-6385.746457082175</v>
      </c>
      <c r="G135" s="16">
        <f t="shared" si="20"/>
        <v>639349.5257866894</v>
      </c>
      <c r="H135" s="19">
        <f t="shared" si="21"/>
        <v>0.04587354658631531</v>
      </c>
      <c r="I135" s="20">
        <f t="shared" si="27"/>
        <v>4258.488172622591</v>
      </c>
      <c r="J135" s="21">
        <f t="shared" si="22"/>
        <v>29509.358848047636</v>
      </c>
      <c r="K135" s="4"/>
      <c r="L135" s="4"/>
    </row>
    <row r="136" spans="1:12" ht="12">
      <c r="A136" s="4">
        <f t="shared" si="23"/>
        <v>107</v>
      </c>
      <c r="B136" s="21">
        <f t="shared" si="24"/>
        <v>639349.5257866894</v>
      </c>
      <c r="C136" s="17">
        <f t="shared" si="17"/>
        <v>-3937.6415892967916</v>
      </c>
      <c r="D136" s="17">
        <f t="shared" si="18"/>
        <v>-1792.425077369829</v>
      </c>
      <c r="E136" s="23">
        <f t="shared" si="16"/>
        <v>-655.679790415555</v>
      </c>
      <c r="F136" s="17">
        <f t="shared" si="19"/>
        <v>-6385.746457082175</v>
      </c>
      <c r="G136" s="16">
        <f t="shared" si="20"/>
        <v>635411.8841973926</v>
      </c>
      <c r="H136" s="19">
        <f t="shared" si="21"/>
        <v>0.04594866693187468</v>
      </c>
      <c r="I136" s="20">
        <f t="shared" si="27"/>
        <v>4232.49386070788</v>
      </c>
      <c r="J136" s="21">
        <f t="shared" si="22"/>
        <v>29377.258413424614</v>
      </c>
      <c r="K136" s="4"/>
      <c r="L136" s="4"/>
    </row>
    <row r="137" spans="1:12" ht="12">
      <c r="A137" s="4">
        <f t="shared" si="23"/>
        <v>108</v>
      </c>
      <c r="B137" s="21">
        <f t="shared" si="24"/>
        <v>635411.8841973926</v>
      </c>
      <c r="C137" s="17">
        <f t="shared" si="17"/>
        <v>-3948.6808209622336</v>
      </c>
      <c r="D137" s="17">
        <f t="shared" si="18"/>
        <v>-1781.3858457043864</v>
      </c>
      <c r="E137" s="23">
        <f t="shared" si="16"/>
        <v>-655.679790415555</v>
      </c>
      <c r="F137" s="17">
        <f t="shared" si="19"/>
        <v>-6385.746457082175</v>
      </c>
      <c r="G137" s="16">
        <f t="shared" si="20"/>
        <v>631463.2033764304</v>
      </c>
      <c r="H137" s="19">
        <f t="shared" si="21"/>
        <v>0.046024930223612745</v>
      </c>
      <c r="I137" s="20">
        <f t="shared" si="27"/>
        <v>4206.426673386736</v>
      </c>
      <c r="J137" s="21">
        <f t="shared" si="22"/>
        <v>29244.787633439297</v>
      </c>
      <c r="K137" s="4"/>
      <c r="L137" s="4"/>
    </row>
    <row r="138" spans="1:12" ht="12">
      <c r="A138" s="4">
        <f t="shared" si="23"/>
        <v>109</v>
      </c>
      <c r="B138" s="21">
        <f t="shared" si="24"/>
        <v>631463.2033764304</v>
      </c>
      <c r="C138" s="17">
        <f t="shared" si="17"/>
        <v>-3959.7510012635535</v>
      </c>
      <c r="D138" s="17">
        <f t="shared" si="18"/>
        <v>-1770.3156654030668</v>
      </c>
      <c r="E138" s="23">
        <f t="shared" si="16"/>
        <v>-655.679790415555</v>
      </c>
      <c r="F138" s="17">
        <f t="shared" si="19"/>
        <v>-6385.746457082175</v>
      </c>
      <c r="G138" s="16">
        <f t="shared" si="20"/>
        <v>627503.4523751669</v>
      </c>
      <c r="H138" s="19">
        <f t="shared" si="21"/>
        <v>0.04610236244037981</v>
      </c>
      <c r="I138" s="20">
        <f aca="true" t="shared" si="28" ref="I138:I149">H$24*B138</f>
        <v>2090.143203175982</v>
      </c>
      <c r="J138" s="21">
        <f t="shared" si="22"/>
        <v>29111.945469823462</v>
      </c>
      <c r="K138" s="4"/>
      <c r="L138" s="4"/>
    </row>
    <row r="139" spans="1:12" ht="12">
      <c r="A139" s="4">
        <f t="shared" si="23"/>
        <v>110</v>
      </c>
      <c r="B139" s="21">
        <f t="shared" si="24"/>
        <v>627503.4523751669</v>
      </c>
      <c r="C139" s="17">
        <f t="shared" si="17"/>
        <v>-3970.8522169656717</v>
      </c>
      <c r="D139" s="17">
        <f t="shared" si="18"/>
        <v>-1759.2144497009483</v>
      </c>
      <c r="E139" s="23">
        <f t="shared" si="16"/>
        <v>-655.679790415555</v>
      </c>
      <c r="F139" s="17">
        <f t="shared" si="19"/>
        <v>-6385.746457082175</v>
      </c>
      <c r="G139" s="16">
        <f t="shared" si="20"/>
        <v>623532.6001582013</v>
      </c>
      <c r="H139" s="19">
        <f t="shared" si="21"/>
        <v>0.04618099035425299</v>
      </c>
      <c r="I139" s="20">
        <f t="shared" si="28"/>
        <v>2077.0364273617997</v>
      </c>
      <c r="J139" s="21">
        <f t="shared" si="22"/>
        <v>28978.730881398038</v>
      </c>
      <c r="K139" s="4"/>
      <c r="L139" s="4"/>
    </row>
    <row r="140" spans="1:12" ht="12">
      <c r="A140" s="4">
        <f t="shared" si="23"/>
        <v>111</v>
      </c>
      <c r="B140" s="21">
        <f t="shared" si="24"/>
        <v>623532.6001582013</v>
      </c>
      <c r="C140" s="17">
        <f t="shared" si="17"/>
        <v>-3981.984555076756</v>
      </c>
      <c r="D140" s="17">
        <f t="shared" si="18"/>
        <v>-1748.0821115898636</v>
      </c>
      <c r="E140" s="23">
        <f t="shared" si="16"/>
        <v>-655.679790415555</v>
      </c>
      <c r="F140" s="17">
        <f t="shared" si="19"/>
        <v>-6385.746457082174</v>
      </c>
      <c r="G140" s="16">
        <f t="shared" si="20"/>
        <v>619550.6156031245</v>
      </c>
      <c r="H140" s="19">
        <f t="shared" si="21"/>
        <v>0.04626084156104508</v>
      </c>
      <c r="I140" s="20">
        <f t="shared" si="28"/>
        <v>2063.8929065236434</v>
      </c>
      <c r="J140" s="21">
        <f t="shared" si="22"/>
        <v>28845.142824065024</v>
      </c>
      <c r="K140" s="4"/>
      <c r="L140" s="4"/>
    </row>
    <row r="141" spans="1:12" ht="12">
      <c r="A141" s="4">
        <f t="shared" si="23"/>
        <v>112</v>
      </c>
      <c r="B141" s="21">
        <f t="shared" si="24"/>
        <v>619550.6156031245</v>
      </c>
      <c r="C141" s="17">
        <f t="shared" si="17"/>
        <v>-3993.1481028489025</v>
      </c>
      <c r="D141" s="17">
        <f t="shared" si="18"/>
        <v>-1736.9185638177175</v>
      </c>
      <c r="E141" s="23">
        <f t="shared" si="16"/>
        <v>-655.679790415555</v>
      </c>
      <c r="F141" s="17">
        <f t="shared" si="19"/>
        <v>-6385.746457082175</v>
      </c>
      <c r="G141" s="16">
        <f t="shared" si="20"/>
        <v>615557.4675002756</v>
      </c>
      <c r="H141" s="19">
        <f t="shared" si="21"/>
        <v>0.046341944512232155</v>
      </c>
      <c r="I141" s="20">
        <f t="shared" si="28"/>
        <v>2050.712537646339</v>
      </c>
      <c r="J141" s="21">
        <f t="shared" si="22"/>
        <v>28711.18025079927</v>
      </c>
      <c r="K141" s="4"/>
      <c r="L141" s="4"/>
    </row>
    <row r="142" spans="1:12" ht="12">
      <c r="A142" s="4">
        <f t="shared" si="23"/>
        <v>113</v>
      </c>
      <c r="B142" s="21">
        <f t="shared" si="24"/>
        <v>615557.4675002756</v>
      </c>
      <c r="C142" s="17">
        <f t="shared" si="17"/>
        <v>-4004.3429477788195</v>
      </c>
      <c r="D142" s="17">
        <f t="shared" si="18"/>
        <v>-1725.7237188878003</v>
      </c>
      <c r="E142" s="23">
        <f t="shared" si="16"/>
        <v>-655.679790415555</v>
      </c>
      <c r="F142" s="17">
        <f t="shared" si="19"/>
        <v>-6385.746457082175</v>
      </c>
      <c r="G142" s="16">
        <f t="shared" si="20"/>
        <v>611553.1245524967</v>
      </c>
      <c r="H142" s="19">
        <f t="shared" si="21"/>
        <v>0.04642432854837793</v>
      </c>
      <c r="I142" s="20">
        <f t="shared" si="28"/>
        <v>2037.4952174259092</v>
      </c>
      <c r="J142" s="21">
        <f t="shared" si="22"/>
        <v>28576.84211164026</v>
      </c>
      <c r="K142" s="4"/>
      <c r="L142" s="4"/>
    </row>
    <row r="143" spans="1:12" ht="12">
      <c r="A143" s="4">
        <f t="shared" si="23"/>
        <v>114</v>
      </c>
      <c r="B143" s="21">
        <f t="shared" si="24"/>
        <v>611553.1245524967</v>
      </c>
      <c r="C143" s="17">
        <f t="shared" si="17"/>
        <v>-4015.569177608514</v>
      </c>
      <c r="D143" s="17">
        <f t="shared" si="18"/>
        <v>-1714.4974890581054</v>
      </c>
      <c r="E143" s="23">
        <f t="shared" si="16"/>
        <v>-655.679790415555</v>
      </c>
      <c r="F143" s="17">
        <f t="shared" si="19"/>
        <v>-6385.746457082174</v>
      </c>
      <c r="G143" s="16">
        <f t="shared" si="20"/>
        <v>607537.5553748882</v>
      </c>
      <c r="H143" s="19">
        <f t="shared" si="21"/>
        <v>0.04650802393413723</v>
      </c>
      <c r="I143" s="20">
        <f t="shared" si="28"/>
        <v>2024.2408422687613</v>
      </c>
      <c r="J143" s="21">
        <f t="shared" si="22"/>
        <v>28442.12735368392</v>
      </c>
      <c r="K143" s="4"/>
      <c r="L143" s="4"/>
    </row>
    <row r="144" spans="1:12" ht="12">
      <c r="A144" s="4">
        <f t="shared" si="23"/>
        <v>115</v>
      </c>
      <c r="B144" s="21">
        <f t="shared" si="24"/>
        <v>607537.5553748882</v>
      </c>
      <c r="C144" s="17">
        <f t="shared" si="17"/>
        <v>-4026.82688032598</v>
      </c>
      <c r="D144" s="17">
        <f t="shared" si="18"/>
        <v>-1703.2397863406402</v>
      </c>
      <c r="E144" s="23">
        <f t="shared" si="16"/>
        <v>-655.679790415555</v>
      </c>
      <c r="F144" s="17">
        <f t="shared" si="19"/>
        <v>-6385.746457082175</v>
      </c>
      <c r="G144" s="16">
        <f t="shared" si="20"/>
        <v>603510.7284945622</v>
      </c>
      <c r="H144" s="19">
        <f t="shared" si="21"/>
        <v>0.04659306189492623</v>
      </c>
      <c r="I144" s="20">
        <f t="shared" si="28"/>
        <v>2010.949308290877</v>
      </c>
      <c r="J144" s="21">
        <f t="shared" si="22"/>
        <v>28307.034921074337</v>
      </c>
      <c r="K144" s="4"/>
      <c r="L144" s="4"/>
    </row>
    <row r="145" spans="1:12" ht="12">
      <c r="A145" s="4">
        <f t="shared" si="23"/>
        <v>116</v>
      </c>
      <c r="B145" s="21">
        <f t="shared" si="24"/>
        <v>603510.7284945622</v>
      </c>
      <c r="C145" s="17">
        <f t="shared" si="17"/>
        <v>-4038.116144165883</v>
      </c>
      <c r="D145" s="17">
        <f t="shared" si="18"/>
        <v>-1691.9505225007367</v>
      </c>
      <c r="E145" s="23">
        <f t="shared" si="16"/>
        <v>-655.679790415555</v>
      </c>
      <c r="F145" s="17">
        <f t="shared" si="19"/>
        <v>-6385.746457082174</v>
      </c>
      <c r="G145" s="16">
        <f t="shared" si="20"/>
        <v>599472.6123503963</v>
      </c>
      <c r="H145" s="19">
        <f t="shared" si="21"/>
        <v>0.04667947465535292</v>
      </c>
      <c r="I145" s="20">
        <f t="shared" si="28"/>
        <v>1997.620511316998</v>
      </c>
      <c r="J145" s="21">
        <f t="shared" si="22"/>
        <v>28171.563754995495</v>
      </c>
      <c r="K145" s="4"/>
      <c r="L145" s="4"/>
    </row>
    <row r="146" spans="1:12" ht="12">
      <c r="A146" s="4">
        <f t="shared" si="23"/>
        <v>117</v>
      </c>
      <c r="B146" s="21">
        <f t="shared" si="24"/>
        <v>599472.6123503963</v>
      </c>
      <c r="C146" s="17">
        <f t="shared" si="17"/>
        <v>-4049.4370576102606</v>
      </c>
      <c r="D146" s="17">
        <f t="shared" si="18"/>
        <v>-1680.6296090563594</v>
      </c>
      <c r="E146" s="23">
        <f t="shared" si="16"/>
        <v>-655.679790415555</v>
      </c>
      <c r="F146" s="17">
        <f t="shared" si="19"/>
        <v>-6385.746457082175</v>
      </c>
      <c r="G146" s="16">
        <f t="shared" si="20"/>
        <v>595423.1752927861</v>
      </c>
      <c r="H146" s="19">
        <f t="shared" si="21"/>
        <v>0.046767295479507046</v>
      </c>
      <c r="I146" s="20">
        <f t="shared" si="28"/>
        <v>1984.254346879809</v>
      </c>
      <c r="J146" s="21">
        <f t="shared" si="22"/>
        <v>28035.71279366297</v>
      </c>
      <c r="K146" s="4"/>
      <c r="L146" s="4"/>
    </row>
    <row r="147" spans="1:12" ht="12">
      <c r="A147" s="4">
        <f t="shared" si="23"/>
        <v>118</v>
      </c>
      <c r="B147" s="21">
        <f t="shared" si="24"/>
        <v>595423.1752927861</v>
      </c>
      <c r="C147" s="17">
        <f t="shared" si="17"/>
        <v>-4060.7897093892075</v>
      </c>
      <c r="D147" s="17">
        <f t="shared" si="18"/>
        <v>-1669.276957277412</v>
      </c>
      <c r="E147" s="23">
        <f t="shared" si="16"/>
        <v>-655.679790415555</v>
      </c>
      <c r="F147" s="17">
        <f t="shared" si="19"/>
        <v>-6385.746457082174</v>
      </c>
      <c r="G147" s="16">
        <f t="shared" si="20"/>
        <v>591362.3855833969</v>
      </c>
      <c r="H147" s="19">
        <f t="shared" si="21"/>
        <v>0.046856558713215445</v>
      </c>
      <c r="I147" s="20">
        <f t="shared" si="28"/>
        <v>1970.850710219119</v>
      </c>
      <c r="J147" s="21">
        <f t="shared" si="22"/>
        <v>27899.480972315603</v>
      </c>
      <c r="K147" s="4"/>
      <c r="L147" s="4"/>
    </row>
    <row r="148" spans="1:12" ht="12">
      <c r="A148" s="4">
        <f t="shared" si="23"/>
        <v>119</v>
      </c>
      <c r="B148" s="21">
        <f t="shared" si="24"/>
        <v>591362.3855833969</v>
      </c>
      <c r="C148" s="17">
        <f t="shared" si="17"/>
        <v>-4072.174188481577</v>
      </c>
      <c r="D148" s="17">
        <f t="shared" si="18"/>
        <v>-1657.8924781850433</v>
      </c>
      <c r="E148" s="23">
        <f t="shared" si="16"/>
        <v>-655.679790415555</v>
      </c>
      <c r="F148" s="17">
        <f t="shared" si="19"/>
        <v>-6385.746457082175</v>
      </c>
      <c r="G148" s="16">
        <f t="shared" si="20"/>
        <v>587290.2113949154</v>
      </c>
      <c r="H148" s="19">
        <f t="shared" si="21"/>
        <v>0.046947299828375574</v>
      </c>
      <c r="I148" s="20">
        <f t="shared" si="28"/>
        <v>1957.409496281041</v>
      </c>
      <c r="J148" s="21">
        <f t="shared" si="22"/>
        <v>27762.86722320718</v>
      </c>
      <c r="K148" s="4"/>
      <c r="L148" s="4"/>
    </row>
    <row r="149" spans="1:12" ht="12">
      <c r="A149" s="4">
        <f t="shared" si="23"/>
        <v>120</v>
      </c>
      <c r="B149" s="21">
        <f t="shared" si="24"/>
        <v>587290.2113949154</v>
      </c>
      <c r="C149" s="17">
        <f t="shared" si="17"/>
        <v>-4083.590584115673</v>
      </c>
      <c r="D149" s="17">
        <f t="shared" si="18"/>
        <v>-1646.4760825509472</v>
      </c>
      <c r="E149" s="23">
        <f t="shared" si="16"/>
        <v>-655.679790415555</v>
      </c>
      <c r="F149" s="17">
        <f t="shared" si="19"/>
        <v>-6385.746457082175</v>
      </c>
      <c r="G149" s="16">
        <f t="shared" si="20"/>
        <v>583206.6208107996</v>
      </c>
      <c r="H149" s="19">
        <f t="shared" si="21"/>
        <v>0.047039555469487265</v>
      </c>
      <c r="I149" s="20">
        <f t="shared" si="28"/>
        <v>1943.930599717167</v>
      </c>
      <c r="J149" s="21">
        <f t="shared" si="22"/>
        <v>27625.87047559802</v>
      </c>
      <c r="K149" s="4"/>
      <c r="L149" s="4"/>
    </row>
    <row r="150" spans="1:12" ht="12">
      <c r="A150" s="4">
        <f t="shared" si="23"/>
        <v>121</v>
      </c>
      <c r="B150" s="21">
        <f t="shared" si="24"/>
        <v>583206.6208107996</v>
      </c>
      <c r="C150" s="17">
        <f t="shared" si="17"/>
        <v>-4095.0389857699543</v>
      </c>
      <c r="D150" s="17">
        <f t="shared" si="18"/>
        <v>-1635.0276808966653</v>
      </c>
      <c r="E150" s="18">
        <f>-(SUM(C$16:C$18)/12*B150)</f>
        <v>-472.64036561541894</v>
      </c>
      <c r="F150" s="17">
        <f t="shared" si="19"/>
        <v>-6202.707032282038</v>
      </c>
      <c r="G150" s="16">
        <f t="shared" si="20"/>
        <v>579111.5818250297</v>
      </c>
      <c r="H150" s="19">
        <f t="shared" si="21"/>
        <v>0.04336716294987004</v>
      </c>
      <c r="I150" s="19"/>
      <c r="J150" s="21">
        <f t="shared" si="22"/>
        <v>25292.016558145013</v>
      </c>
      <c r="K150" s="4"/>
      <c r="L150" s="4"/>
    </row>
    <row r="151" spans="1:12" ht="12">
      <c r="A151" s="4">
        <f t="shared" si="23"/>
        <v>122</v>
      </c>
      <c r="B151" s="21">
        <f t="shared" si="24"/>
        <v>579111.5818250297</v>
      </c>
      <c r="C151" s="17">
        <f t="shared" si="17"/>
        <v>-4106.519483173732</v>
      </c>
      <c r="D151" s="17">
        <f t="shared" si="18"/>
        <v>-1623.5471834928871</v>
      </c>
      <c r="E151" s="23">
        <f t="shared" si="16"/>
        <v>-472.64036561541894</v>
      </c>
      <c r="F151" s="17">
        <f t="shared" si="19"/>
        <v>-6202.707032282037</v>
      </c>
      <c r="G151" s="16">
        <f t="shared" si="20"/>
        <v>575005.062341856</v>
      </c>
      <c r="H151" s="19">
        <f t="shared" si="21"/>
        <v>0.04343593079252155</v>
      </c>
      <c r="I151" s="19"/>
      <c r="J151" s="21">
        <f t="shared" si="22"/>
        <v>25154.25058929967</v>
      </c>
      <c r="K151" s="4"/>
      <c r="L151" s="4"/>
    </row>
    <row r="152" spans="1:12" ht="12">
      <c r="A152" s="4">
        <f t="shared" si="23"/>
        <v>123</v>
      </c>
      <c r="B152" s="21">
        <f t="shared" si="24"/>
        <v>575005.062341856</v>
      </c>
      <c r="C152" s="17">
        <f t="shared" si="17"/>
        <v>-4118.0321663078785</v>
      </c>
      <c r="D152" s="17">
        <f t="shared" si="18"/>
        <v>-1612.0345003587415</v>
      </c>
      <c r="E152" s="23">
        <f t="shared" si="16"/>
        <v>-472.64036561541894</v>
      </c>
      <c r="F152" s="17">
        <f t="shared" si="19"/>
        <v>-6202.707032282039</v>
      </c>
      <c r="G152" s="16">
        <f t="shared" si="20"/>
        <v>570887.030175548</v>
      </c>
      <c r="H152" s="19">
        <f t="shared" si="21"/>
        <v>0.04350587504361342</v>
      </c>
      <c r="I152" s="19"/>
      <c r="J152" s="21">
        <f t="shared" si="22"/>
        <v>25016.098391689928</v>
      </c>
      <c r="K152" s="4"/>
      <c r="L152" s="4"/>
    </row>
    <row r="153" spans="1:12" ht="12">
      <c r="A153" s="4">
        <f t="shared" si="23"/>
        <v>124</v>
      </c>
      <c r="B153" s="21">
        <f t="shared" si="24"/>
        <v>570887.030175548</v>
      </c>
      <c r="C153" s="17">
        <f t="shared" si="17"/>
        <v>-4129.577125405523</v>
      </c>
      <c r="D153" s="17">
        <f t="shared" si="18"/>
        <v>-1600.489541261097</v>
      </c>
      <c r="E153" s="23">
        <f t="shared" si="16"/>
        <v>-472.64036561541894</v>
      </c>
      <c r="F153" s="17">
        <f t="shared" si="19"/>
        <v>-6202.707032282038</v>
      </c>
      <c r="G153" s="16">
        <f t="shared" si="20"/>
        <v>566757.4530501425</v>
      </c>
      <c r="H153" s="19">
        <f t="shared" si="21"/>
        <v>0.04357702586949354</v>
      </c>
      <c r="I153" s="19"/>
      <c r="J153" s="21">
        <f t="shared" si="22"/>
        <v>24877.558882518195</v>
      </c>
      <c r="K153" s="4"/>
      <c r="L153" s="4"/>
    </row>
    <row r="154" spans="1:12" ht="12">
      <c r="A154" s="4">
        <f t="shared" si="23"/>
        <v>125</v>
      </c>
      <c r="B154" s="21">
        <f t="shared" si="24"/>
        <v>566757.4530501425</v>
      </c>
      <c r="C154" s="17">
        <f t="shared" si="17"/>
        <v>-4141.1544509527685</v>
      </c>
      <c r="D154" s="17">
        <f t="shared" si="18"/>
        <v>-1588.9122157138513</v>
      </c>
      <c r="E154" s="23">
        <f t="shared" si="16"/>
        <v>-472.64036561541894</v>
      </c>
      <c r="F154" s="17">
        <f t="shared" si="19"/>
        <v>-6202.707032282039</v>
      </c>
      <c r="G154" s="16">
        <f t="shared" si="20"/>
        <v>562616.2985991897</v>
      </c>
      <c r="H154" s="19">
        <f t="shared" si="21"/>
        <v>0.043649414476711876</v>
      </c>
      <c r="I154" s="19"/>
      <c r="J154" s="21">
        <f t="shared" si="22"/>
        <v>24738.63097595124</v>
      </c>
      <c r="K154" s="4"/>
      <c r="L154" s="4"/>
    </row>
    <row r="155" spans="1:12" ht="12">
      <c r="A155" s="4">
        <f t="shared" si="23"/>
        <v>126</v>
      </c>
      <c r="B155" s="21">
        <f t="shared" si="24"/>
        <v>562616.2985991897</v>
      </c>
      <c r="C155" s="17">
        <f t="shared" si="17"/>
        <v>-4152.764233689396</v>
      </c>
      <c r="D155" s="17">
        <f t="shared" si="18"/>
        <v>-1577.3024329772236</v>
      </c>
      <c r="E155" s="23">
        <f t="shared" si="16"/>
        <v>-472.64036561541894</v>
      </c>
      <c r="F155" s="17">
        <f t="shared" si="19"/>
        <v>-6202.707032282038</v>
      </c>
      <c r="G155" s="16">
        <f t="shared" si="20"/>
        <v>558463.5343655003</v>
      </c>
      <c r="H155" s="19">
        <f t="shared" si="21"/>
        <v>0.043723073157246675</v>
      </c>
      <c r="I155" s="19"/>
      <c r="J155" s="21">
        <f t="shared" si="22"/>
        <v>24599.313583111714</v>
      </c>
      <c r="K155" s="4"/>
      <c r="L155" s="4"/>
    </row>
    <row r="156" spans="1:12" ht="12">
      <c r="A156" s="4">
        <f t="shared" si="23"/>
        <v>127</v>
      </c>
      <c r="B156" s="21">
        <f t="shared" si="24"/>
        <v>558463.5343655003</v>
      </c>
      <c r="C156" s="17">
        <f t="shared" si="17"/>
        <v>-4164.406564609578</v>
      </c>
      <c r="D156" s="17">
        <f t="shared" si="18"/>
        <v>-1565.6601020570426</v>
      </c>
      <c r="E156" s="23">
        <f aca="true" t="shared" si="29" ref="E156:E209">E155</f>
        <v>-472.64036561541894</v>
      </c>
      <c r="F156" s="17">
        <f t="shared" si="19"/>
        <v>-6202.707032282039</v>
      </c>
      <c r="G156" s="16">
        <f t="shared" si="20"/>
        <v>554299.1278008907</v>
      </c>
      <c r="H156" s="19">
        <f t="shared" si="21"/>
        <v>0.04379803533611085</v>
      </c>
      <c r="I156" s="19"/>
      <c r="J156" s="21">
        <f t="shared" si="22"/>
        <v>24459.605612069536</v>
      </c>
      <c r="K156" s="4"/>
      <c r="L156" s="4"/>
    </row>
    <row r="157" spans="1:12" ht="12">
      <c r="A157" s="4">
        <f t="shared" si="23"/>
        <v>128</v>
      </c>
      <c r="B157" s="21">
        <f t="shared" si="24"/>
        <v>554299.1278008907</v>
      </c>
      <c r="C157" s="17">
        <f t="shared" si="17"/>
        <v>-4176.0815349625855</v>
      </c>
      <c r="D157" s="17">
        <f t="shared" si="18"/>
        <v>-1553.9851317040338</v>
      </c>
      <c r="E157" s="23">
        <f t="shared" si="29"/>
        <v>-472.64036561541894</v>
      </c>
      <c r="F157" s="17">
        <f t="shared" si="19"/>
        <v>-6202.707032282038</v>
      </c>
      <c r="G157" s="16">
        <f t="shared" si="20"/>
        <v>550123.0462659281</v>
      </c>
      <c r="H157" s="19">
        <f t="shared" si="21"/>
        <v>0.04387433562148635</v>
      </c>
      <c r="I157" s="19"/>
      <c r="J157" s="21">
        <f t="shared" si="22"/>
        <v>24319.505967833433</v>
      </c>
      <c r="K157" s="4"/>
      <c r="L157" s="4"/>
    </row>
    <row r="158" spans="1:12" ht="12">
      <c r="A158" s="4">
        <f t="shared" si="23"/>
        <v>129</v>
      </c>
      <c r="B158" s="21">
        <f t="shared" si="24"/>
        <v>550123.0462659281</v>
      </c>
      <c r="C158" s="17">
        <f aca="true" t="shared" si="30" ref="C158:C221">PPMT(C$19/12,A158,240,C$15)</f>
        <v>-4187.789236253516</v>
      </c>
      <c r="D158" s="17">
        <f aca="true" t="shared" si="31" ref="D158:D221">IPMT(C$19/12,A158,240,C$15)</f>
        <v>-1542.2774304131044</v>
      </c>
      <c r="E158" s="23">
        <f t="shared" si="29"/>
        <v>-472.64036561541894</v>
      </c>
      <c r="F158" s="17">
        <f t="shared" si="19"/>
        <v>-6202.707032282039</v>
      </c>
      <c r="G158" s="16">
        <f t="shared" si="20"/>
        <v>545935.2570296746</v>
      </c>
      <c r="H158" s="19">
        <f t="shared" si="21"/>
        <v>0.04395200985754414</v>
      </c>
      <c r="I158" s="19"/>
      <c r="J158" s="21">
        <f t="shared" si="22"/>
        <v>24179.013552342283</v>
      </c>
      <c r="K158" s="4"/>
      <c r="L158" s="4"/>
    </row>
    <row r="159" spans="1:12" ht="12">
      <c r="A159" s="4">
        <f t="shared" si="23"/>
        <v>130</v>
      </c>
      <c r="B159" s="21">
        <f t="shared" si="24"/>
        <v>545935.2570296746</v>
      </c>
      <c r="C159" s="17">
        <f t="shared" si="30"/>
        <v>-4199.529760243994</v>
      </c>
      <c r="D159" s="17">
        <f t="shared" si="31"/>
        <v>-1530.536906422625</v>
      </c>
      <c r="E159" s="23">
        <f t="shared" si="29"/>
        <v>-472.64036561541894</v>
      </c>
      <c r="F159" s="17">
        <f aca="true" t="shared" si="32" ref="F159:F222">C159+D159+E159</f>
        <v>-6202.707032282038</v>
      </c>
      <c r="G159" s="16">
        <f aca="true" t="shared" si="33" ref="G159:G222">SUM(B159:C159)</f>
        <v>541735.7272694306</v>
      </c>
      <c r="H159" s="19">
        <f aca="true" t="shared" si="34" ref="H159:H222">(D159+E159)/-B159*12</f>
        <v>0.044031095180119356</v>
      </c>
      <c r="I159" s="19"/>
      <c r="J159" s="21">
        <f aca="true" t="shared" si="35" ref="J159:J222">B159*H159</f>
        <v>24038.12726445653</v>
      </c>
      <c r="K159" s="4"/>
      <c r="L159" s="4"/>
    </row>
    <row r="160" spans="1:12" ht="12">
      <c r="A160" s="4">
        <f aca="true" t="shared" si="36" ref="A160:A223">A159+1</f>
        <v>131</v>
      </c>
      <c r="B160" s="21">
        <f aca="true" t="shared" si="37" ref="B160:B223">G159</f>
        <v>541735.7272694306</v>
      </c>
      <c r="C160" s="17">
        <f t="shared" si="30"/>
        <v>-4211.303198952908</v>
      </c>
      <c r="D160" s="17">
        <f t="shared" si="31"/>
        <v>-1518.7634677137119</v>
      </c>
      <c r="E160" s="23">
        <f t="shared" si="29"/>
        <v>-472.64036561541894</v>
      </c>
      <c r="F160" s="17">
        <f t="shared" si="32"/>
        <v>-6202.707032282039</v>
      </c>
      <c r="G160" s="16">
        <f t="shared" si="33"/>
        <v>537524.4240704777</v>
      </c>
      <c r="H160" s="19">
        <f t="shared" si="34"/>
        <v>0.04411163007542337</v>
      </c>
      <c r="I160" s="19"/>
      <c r="J160" s="21">
        <f t="shared" si="35"/>
        <v>23896.845999949568</v>
      </c>
      <c r="K160" s="4"/>
      <c r="L160" s="4"/>
    </row>
    <row r="161" spans="1:12" ht="12">
      <c r="A161" s="4">
        <f t="shared" si="36"/>
        <v>132</v>
      </c>
      <c r="B161" s="21">
        <f t="shared" si="37"/>
        <v>537524.4240704777</v>
      </c>
      <c r="C161" s="17">
        <f t="shared" si="30"/>
        <v>-4223.109644657114</v>
      </c>
      <c r="D161" s="17">
        <f t="shared" si="31"/>
        <v>-1506.957022009505</v>
      </c>
      <c r="E161" s="23">
        <f t="shared" si="29"/>
        <v>-472.64036561541894</v>
      </c>
      <c r="F161" s="17">
        <f t="shared" si="32"/>
        <v>-6202.707032282037</v>
      </c>
      <c r="G161" s="16">
        <f t="shared" si="33"/>
        <v>533301.3144258206</v>
      </c>
      <c r="H161" s="19">
        <f t="shared" si="34"/>
        <v>0.044193654441987584</v>
      </c>
      <c r="I161" s="19"/>
      <c r="J161" s="21">
        <f t="shared" si="35"/>
        <v>23755.168651499087</v>
      </c>
      <c r="K161" s="4"/>
      <c r="L161" s="4"/>
    </row>
    <row r="162" spans="1:12" ht="12">
      <c r="A162" s="4">
        <f t="shared" si="36"/>
        <v>133</v>
      </c>
      <c r="B162" s="21">
        <f t="shared" si="37"/>
        <v>533301.3144258206</v>
      </c>
      <c r="C162" s="17">
        <f t="shared" si="30"/>
        <v>-4234.949189892175</v>
      </c>
      <c r="D162" s="17">
        <f t="shared" si="31"/>
        <v>-1495.1174767744449</v>
      </c>
      <c r="E162" s="23">
        <f t="shared" si="29"/>
        <v>-472.64036561541894</v>
      </c>
      <c r="F162" s="17">
        <f t="shared" si="32"/>
        <v>-6202.707032282039</v>
      </c>
      <c r="G162" s="16">
        <f t="shared" si="33"/>
        <v>529066.3652359284</v>
      </c>
      <c r="H162" s="19">
        <f t="shared" si="34"/>
        <v>0.044277209656048616</v>
      </c>
      <c r="I162" s="19"/>
      <c r="J162" s="21">
        <f t="shared" si="35"/>
        <v>23613.094108678364</v>
      </c>
      <c r="K162" s="4"/>
      <c r="L162" s="4"/>
    </row>
    <row r="163" spans="1:12" ht="12">
      <c r="A163" s="4">
        <f t="shared" si="36"/>
        <v>134</v>
      </c>
      <c r="B163" s="21">
        <f t="shared" si="37"/>
        <v>529066.3652359284</v>
      </c>
      <c r="C163" s="17">
        <f t="shared" si="30"/>
        <v>-4246.821927453073</v>
      </c>
      <c r="D163" s="17">
        <f t="shared" si="31"/>
        <v>-1483.244739213547</v>
      </c>
      <c r="E163" s="23">
        <f t="shared" si="29"/>
        <v>-472.64036561541894</v>
      </c>
      <c r="F163" s="17">
        <f t="shared" si="32"/>
        <v>-6202.707032282039</v>
      </c>
      <c r="G163" s="16">
        <f t="shared" si="33"/>
        <v>524819.5433084754</v>
      </c>
      <c r="H163" s="19">
        <f t="shared" si="34"/>
        <v>0.04436233864059995</v>
      </c>
      <c r="I163" s="19"/>
      <c r="J163" s="21">
        <f t="shared" si="35"/>
        <v>23470.621257947594</v>
      </c>
      <c r="K163" s="4"/>
      <c r="L163" s="4"/>
    </row>
    <row r="164" spans="1:12" ht="12">
      <c r="A164" s="4">
        <f t="shared" si="36"/>
        <v>135</v>
      </c>
      <c r="B164" s="21">
        <f t="shared" si="37"/>
        <v>524819.5433084754</v>
      </c>
      <c r="C164" s="17">
        <f t="shared" si="30"/>
        <v>-4258.727950394944</v>
      </c>
      <c r="D164" s="17">
        <f t="shared" si="31"/>
        <v>-1471.3387162716754</v>
      </c>
      <c r="E164" s="23">
        <f t="shared" si="29"/>
        <v>-472.64036561541894</v>
      </c>
      <c r="F164" s="17">
        <f t="shared" si="32"/>
        <v>-6202.707032282038</v>
      </c>
      <c r="G164" s="16">
        <f t="shared" si="33"/>
        <v>520560.81535808044</v>
      </c>
      <c r="H164" s="19">
        <f t="shared" si="34"/>
        <v>0.04444908593835211</v>
      </c>
      <c r="I164" s="19"/>
      <c r="J164" s="21">
        <f t="shared" si="35"/>
        <v>23327.74898264513</v>
      </c>
      <c r="K164" s="4"/>
      <c r="L164" s="4"/>
    </row>
    <row r="165" spans="1:12" ht="12">
      <c r="A165" s="4">
        <f t="shared" si="36"/>
        <v>136</v>
      </c>
      <c r="B165" s="21">
        <f t="shared" si="37"/>
        <v>520560.81535808044</v>
      </c>
      <c r="C165" s="17">
        <f t="shared" si="30"/>
        <v>-4270.667352033807</v>
      </c>
      <c r="D165" s="17">
        <f t="shared" si="31"/>
        <v>-1459.399314632813</v>
      </c>
      <c r="E165" s="23">
        <f t="shared" si="29"/>
        <v>-472.64036561541894</v>
      </c>
      <c r="F165" s="17">
        <f t="shared" si="32"/>
        <v>-6202.707032282039</v>
      </c>
      <c r="G165" s="16">
        <f t="shared" si="33"/>
        <v>516290.14800604666</v>
      </c>
      <c r="H165" s="19">
        <f t="shared" si="34"/>
        <v>0.044537497788862145</v>
      </c>
      <c r="I165" s="19"/>
      <c r="J165" s="21">
        <f t="shared" si="35"/>
        <v>23184.476162978783</v>
      </c>
      <c r="K165" s="4"/>
      <c r="L165" s="4"/>
    </row>
    <row r="166" spans="1:12" ht="12">
      <c r="A166" s="4">
        <f t="shared" si="36"/>
        <v>137</v>
      </c>
      <c r="B166" s="21">
        <f t="shared" si="37"/>
        <v>516290.14800604666</v>
      </c>
      <c r="C166" s="17">
        <f t="shared" si="30"/>
        <v>-4282.640225947291</v>
      </c>
      <c r="D166" s="17">
        <f t="shared" si="31"/>
        <v>-1447.4264407193284</v>
      </c>
      <c r="E166" s="23">
        <f t="shared" si="29"/>
        <v>-472.64036561541894</v>
      </c>
      <c r="F166" s="17">
        <f t="shared" si="32"/>
        <v>-6202.707032282038</v>
      </c>
      <c r="G166" s="16">
        <f t="shared" si="33"/>
        <v>512007.50778009935</v>
      </c>
      <c r="H166" s="19">
        <f t="shared" si="34"/>
        <v>0.0446276222101126</v>
      </c>
      <c r="I166" s="19"/>
      <c r="J166" s="21">
        <f t="shared" si="35"/>
        <v>23040.80167601697</v>
      </c>
      <c r="K166" s="4"/>
      <c r="L166" s="4"/>
    </row>
    <row r="167" spans="1:12" ht="12">
      <c r="A167" s="4">
        <f t="shared" si="36"/>
        <v>138</v>
      </c>
      <c r="B167" s="21">
        <f t="shared" si="37"/>
        <v>512007.50778009935</v>
      </c>
      <c r="C167" s="17">
        <f t="shared" si="30"/>
        <v>-4294.646665975373</v>
      </c>
      <c r="D167" s="17">
        <f t="shared" si="31"/>
        <v>-1435.4200006912463</v>
      </c>
      <c r="E167" s="23">
        <f t="shared" si="29"/>
        <v>-472.64036561541894</v>
      </c>
      <c r="F167" s="17">
        <f t="shared" si="32"/>
        <v>-6202.707032282038</v>
      </c>
      <c r="G167" s="16">
        <f t="shared" si="33"/>
        <v>507712.86111412395</v>
      </c>
      <c r="H167" s="19">
        <f t="shared" si="34"/>
        <v>0.04471950908484301</v>
      </c>
      <c r="I167" s="19"/>
      <c r="J167" s="21">
        <f t="shared" si="35"/>
        <v>22896.724395679983</v>
      </c>
      <c r="K167" s="4"/>
      <c r="L167" s="4"/>
    </row>
    <row r="168" spans="1:12" ht="12">
      <c r="A168" s="4">
        <f t="shared" si="36"/>
        <v>139</v>
      </c>
      <c r="B168" s="21">
        <f t="shared" si="37"/>
        <v>507712.86111412395</v>
      </c>
      <c r="C168" s="17">
        <f t="shared" si="30"/>
        <v>-4306.686766221112</v>
      </c>
      <c r="D168" s="17">
        <f t="shared" si="31"/>
        <v>-1423.379900445508</v>
      </c>
      <c r="E168" s="23">
        <f t="shared" si="29"/>
        <v>-472.64036561541894</v>
      </c>
      <c r="F168" s="17">
        <f t="shared" si="32"/>
        <v>-6202.707032282038</v>
      </c>
      <c r="G168" s="16">
        <f t="shared" si="33"/>
        <v>503406.1743479028</v>
      </c>
      <c r="H168" s="19">
        <f t="shared" si="34"/>
        <v>0.044813210251959446</v>
      </c>
      <c r="I168" s="19"/>
      <c r="J168" s="21">
        <f t="shared" si="35"/>
        <v>22752.243192731123</v>
      </c>
      <c r="K168" s="4"/>
      <c r="L168" s="4"/>
    </row>
    <row r="169" spans="1:12" ht="12">
      <c r="A169" s="4">
        <f t="shared" si="36"/>
        <v>140</v>
      </c>
      <c r="B169" s="21">
        <f t="shared" si="37"/>
        <v>503406.1743479028</v>
      </c>
      <c r="C169" s="17">
        <f t="shared" si="30"/>
        <v>-4318.760621051383</v>
      </c>
      <c r="D169" s="17">
        <f t="shared" si="31"/>
        <v>-1411.3060456152368</v>
      </c>
      <c r="E169" s="23">
        <f t="shared" si="29"/>
        <v>-472.64036561541894</v>
      </c>
      <c r="F169" s="17">
        <f t="shared" si="32"/>
        <v>-6202.707032282039</v>
      </c>
      <c r="G169" s="16">
        <f t="shared" si="33"/>
        <v>499087.41372685146</v>
      </c>
      <c r="H169" s="19">
        <f t="shared" si="34"/>
        <v>0.044908779603374464</v>
      </c>
      <c r="I169" s="19"/>
      <c r="J169" s="21">
        <f t="shared" si="35"/>
        <v>22607.356934767868</v>
      </c>
      <c r="K169" s="4"/>
      <c r="L169" s="4"/>
    </row>
    <row r="170" spans="1:12" ht="12">
      <c r="A170" s="4">
        <f t="shared" si="36"/>
        <v>141</v>
      </c>
      <c r="B170" s="21">
        <f t="shared" si="37"/>
        <v>499087.41372685146</v>
      </c>
      <c r="C170" s="17">
        <f t="shared" si="30"/>
        <v>-4330.868325097625</v>
      </c>
      <c r="D170" s="17">
        <f t="shared" si="31"/>
        <v>-1399.1983415689951</v>
      </c>
      <c r="E170" s="23">
        <f t="shared" si="29"/>
        <v>-472.64036561541894</v>
      </c>
      <c r="F170" s="17">
        <f t="shared" si="32"/>
        <v>-6202.707032282039</v>
      </c>
      <c r="G170" s="16">
        <f t="shared" si="33"/>
        <v>494756.54540175386</v>
      </c>
      <c r="H170" s="19">
        <f t="shared" si="34"/>
        <v>0.04500627318665737</v>
      </c>
      <c r="I170" s="19"/>
      <c r="J170" s="21">
        <f t="shared" si="35"/>
        <v>22462.064486212967</v>
      </c>
      <c r="K170" s="4"/>
      <c r="L170" s="4"/>
    </row>
    <row r="171" spans="1:12" ht="12">
      <c r="A171" s="4">
        <f t="shared" si="36"/>
        <v>142</v>
      </c>
      <c r="B171" s="21">
        <f t="shared" si="37"/>
        <v>494756.54540175386</v>
      </c>
      <c r="C171" s="17">
        <f t="shared" si="30"/>
        <v>-4343.009973256572</v>
      </c>
      <c r="D171" s="17">
        <f t="shared" si="31"/>
        <v>-1387.0566934100484</v>
      </c>
      <c r="E171" s="23">
        <f t="shared" si="29"/>
        <v>-472.64036561541894</v>
      </c>
      <c r="F171" s="17">
        <f t="shared" si="32"/>
        <v>-6202.707032282039</v>
      </c>
      <c r="G171" s="16">
        <f t="shared" si="33"/>
        <v>490413.5354284973</v>
      </c>
      <c r="H171" s="19">
        <f t="shared" si="34"/>
        <v>0.04510574931390589</v>
      </c>
      <c r="I171" s="19"/>
      <c r="J171" s="21">
        <f t="shared" si="35"/>
        <v>22316.364708305606</v>
      </c>
      <c r="K171" s="4"/>
      <c r="L171" s="4"/>
    </row>
    <row r="172" spans="1:12" ht="12">
      <c r="A172" s="4">
        <f t="shared" si="36"/>
        <v>143</v>
      </c>
      <c r="B172" s="21">
        <f t="shared" si="37"/>
        <v>490413.5354284973</v>
      </c>
      <c r="C172" s="17">
        <f t="shared" si="30"/>
        <v>-4355.185660691006</v>
      </c>
      <c r="D172" s="17">
        <f t="shared" si="31"/>
        <v>-1374.8810059756138</v>
      </c>
      <c r="E172" s="23">
        <f t="shared" si="29"/>
        <v>-472.64036561541894</v>
      </c>
      <c r="F172" s="17">
        <f t="shared" si="32"/>
        <v>-6202.707032282039</v>
      </c>
      <c r="G172" s="16">
        <f t="shared" si="33"/>
        <v>486058.3497678063</v>
      </c>
      <c r="H172" s="19">
        <f t="shared" si="34"/>
        <v>0.04520726867728314</v>
      </c>
      <c r="I172" s="19"/>
      <c r="J172" s="21">
        <f t="shared" si="35"/>
        <v>22170.25645909239</v>
      </c>
      <c r="K172" s="4"/>
      <c r="L172" s="4"/>
    </row>
    <row r="173" spans="1:12" ht="12">
      <c r="A173" s="4">
        <f t="shared" si="36"/>
        <v>144</v>
      </c>
      <c r="B173" s="21">
        <f t="shared" si="37"/>
        <v>486058.3497678063</v>
      </c>
      <c r="C173" s="17">
        <f t="shared" si="30"/>
        <v>-4367.395482830498</v>
      </c>
      <c r="D173" s="17">
        <f t="shared" si="31"/>
        <v>-1362.671183836122</v>
      </c>
      <c r="E173" s="23">
        <f t="shared" si="29"/>
        <v>-472.64036561541894</v>
      </c>
      <c r="F173" s="17">
        <f t="shared" si="32"/>
        <v>-6202.707032282039</v>
      </c>
      <c r="G173" s="16">
        <f t="shared" si="33"/>
        <v>481690.9542849758</v>
      </c>
      <c r="H173" s="19">
        <f t="shared" si="34"/>
        <v>0.045310894471701585</v>
      </c>
      <c r="I173" s="19"/>
      <c r="J173" s="21">
        <f t="shared" si="35"/>
        <v>22023.73859341849</v>
      </c>
      <c r="K173" s="4"/>
      <c r="L173" s="4"/>
    </row>
    <row r="174" spans="1:12" ht="12">
      <c r="A174" s="4">
        <f t="shared" si="36"/>
        <v>145</v>
      </c>
      <c r="B174" s="21">
        <f t="shared" si="37"/>
        <v>481690.9542849758</v>
      </c>
      <c r="C174" s="17">
        <f t="shared" si="30"/>
        <v>-4379.639535372156</v>
      </c>
      <c r="D174" s="17">
        <f t="shared" si="31"/>
        <v>-1350.427131294463</v>
      </c>
      <c r="E174" s="23">
        <f t="shared" si="29"/>
        <v>-472.64036561541894</v>
      </c>
      <c r="F174" s="17">
        <f t="shared" si="32"/>
        <v>-6202.707032282038</v>
      </c>
      <c r="G174" s="16">
        <f t="shared" si="33"/>
        <v>477311.3147496037</v>
      </c>
      <c r="H174" s="19">
        <f t="shared" si="34"/>
        <v>0.04541669252517439</v>
      </c>
      <c r="I174" s="19"/>
      <c r="J174" s="21">
        <f t="shared" si="35"/>
        <v>21876.80996291858</v>
      </c>
      <c r="K174" s="4"/>
      <c r="L174" s="4"/>
    </row>
    <row r="175" spans="1:12" ht="12">
      <c r="A175" s="4">
        <f t="shared" si="36"/>
        <v>146</v>
      </c>
      <c r="B175" s="21">
        <f t="shared" si="37"/>
        <v>477311.3147496037</v>
      </c>
      <c r="C175" s="17">
        <f t="shared" si="30"/>
        <v>-4391.91791428138</v>
      </c>
      <c r="D175" s="17">
        <f t="shared" si="31"/>
        <v>-1338.1487523852395</v>
      </c>
      <c r="E175" s="23">
        <f t="shared" si="29"/>
        <v>-472.64036561541894</v>
      </c>
      <c r="F175" s="17">
        <f t="shared" si="32"/>
        <v>-6202.707032282038</v>
      </c>
      <c r="G175" s="16">
        <f t="shared" si="33"/>
        <v>472919.3968353223</v>
      </c>
      <c r="H175" s="19">
        <f t="shared" si="34"/>
        <v>0.04552473143739977</v>
      </c>
      <c r="I175" s="19"/>
      <c r="J175" s="21">
        <f t="shared" si="35"/>
        <v>21729.469416007898</v>
      </c>
      <c r="K175" s="4"/>
      <c r="L175" s="4"/>
    </row>
    <row r="176" spans="1:12" ht="12">
      <c r="A176" s="4">
        <f t="shared" si="36"/>
        <v>147</v>
      </c>
      <c r="B176" s="21">
        <f t="shared" si="37"/>
        <v>472919.3968353223</v>
      </c>
      <c r="C176" s="17">
        <f t="shared" si="30"/>
        <v>-4404.230715792606</v>
      </c>
      <c r="D176" s="17">
        <f t="shared" si="31"/>
        <v>-1325.8359508740139</v>
      </c>
      <c r="E176" s="23">
        <f t="shared" si="29"/>
        <v>-472.64036561541894</v>
      </c>
      <c r="F176" s="17">
        <f t="shared" si="32"/>
        <v>-6202.707032282039</v>
      </c>
      <c r="G176" s="16">
        <f t="shared" si="33"/>
        <v>468515.1661195297</v>
      </c>
      <c r="H176" s="19">
        <f t="shared" si="34"/>
        <v>0.04563508272719098</v>
      </c>
      <c r="I176" s="19"/>
      <c r="J176" s="21">
        <f t="shared" si="35"/>
        <v>21581.715797873196</v>
      </c>
      <c r="K176" s="4"/>
      <c r="L176" s="4"/>
    </row>
    <row r="177" spans="1:12" ht="12">
      <c r="A177" s="4">
        <f t="shared" si="36"/>
        <v>148</v>
      </c>
      <c r="B177" s="21">
        <f t="shared" si="37"/>
        <v>468515.1661195297</v>
      </c>
      <c r="C177" s="17">
        <f t="shared" si="30"/>
        <v>-4416.578036410066</v>
      </c>
      <c r="D177" s="17">
        <f t="shared" si="31"/>
        <v>-1313.488630256554</v>
      </c>
      <c r="E177" s="23">
        <f t="shared" si="29"/>
        <v>-472.64036561541894</v>
      </c>
      <c r="F177" s="17">
        <f t="shared" si="32"/>
        <v>-6202.707032282038</v>
      </c>
      <c r="G177" s="16">
        <f t="shared" si="33"/>
        <v>464098.5880831196</v>
      </c>
      <c r="H177" s="19">
        <f t="shared" si="34"/>
        <v>0.04574782098941799</v>
      </c>
      <c r="I177" s="19"/>
      <c r="J177" s="21">
        <f t="shared" si="35"/>
        <v>21433.547950463675</v>
      </c>
      <c r="K177" s="4"/>
      <c r="L177" s="4"/>
    </row>
    <row r="178" spans="1:12" ht="12">
      <c r="A178" s="4">
        <f t="shared" si="36"/>
        <v>149</v>
      </c>
      <c r="B178" s="21">
        <f t="shared" si="37"/>
        <v>464098.5880831196</v>
      </c>
      <c r="C178" s="17">
        <f t="shared" si="30"/>
        <v>-4428.959972908543</v>
      </c>
      <c r="D178" s="17">
        <f t="shared" si="31"/>
        <v>-1301.1066937580772</v>
      </c>
      <c r="E178" s="23">
        <f t="shared" si="29"/>
        <v>-472.64036561541894</v>
      </c>
      <c r="F178" s="17">
        <f t="shared" si="32"/>
        <v>-6202.707032282039</v>
      </c>
      <c r="G178" s="16">
        <f t="shared" si="33"/>
        <v>459669.62811021105</v>
      </c>
      <c r="H178" s="19">
        <f t="shared" si="34"/>
        <v>0.04586302406218447</v>
      </c>
      <c r="I178" s="19"/>
      <c r="J178" s="21">
        <f t="shared" si="35"/>
        <v>21284.964712481953</v>
      </c>
      <c r="K178" s="4"/>
      <c r="L178" s="4"/>
    </row>
    <row r="179" spans="1:12" ht="12">
      <c r="A179" s="4">
        <f t="shared" si="36"/>
        <v>150</v>
      </c>
      <c r="B179" s="21">
        <f t="shared" si="37"/>
        <v>459669.62811021105</v>
      </c>
      <c r="C179" s="17">
        <f t="shared" si="30"/>
        <v>-4441.376622334129</v>
      </c>
      <c r="D179" s="17">
        <f t="shared" si="31"/>
        <v>-1288.6900443324903</v>
      </c>
      <c r="E179" s="23">
        <f t="shared" si="29"/>
        <v>-472.64036561541894</v>
      </c>
      <c r="F179" s="17">
        <f t="shared" si="32"/>
        <v>-6202.707032282038</v>
      </c>
      <c r="G179" s="16">
        <f t="shared" si="33"/>
        <v>455228.2514878769</v>
      </c>
      <c r="H179" s="19">
        <f t="shared" si="34"/>
        <v>0.045980773205027414</v>
      </c>
      <c r="I179" s="19"/>
      <c r="J179" s="21">
        <f t="shared" si="35"/>
        <v>21135.96491937491</v>
      </c>
      <c r="K179" s="4"/>
      <c r="L179" s="4"/>
    </row>
    <row r="180" spans="1:12" ht="12">
      <c r="A180" s="4">
        <f t="shared" si="36"/>
        <v>151</v>
      </c>
      <c r="B180" s="21">
        <f t="shared" si="37"/>
        <v>455228.2514878769</v>
      </c>
      <c r="C180" s="17">
        <f t="shared" si="30"/>
        <v>-4453.828082004989</v>
      </c>
      <c r="D180" s="17">
        <f t="shared" si="31"/>
        <v>-1276.2385846616312</v>
      </c>
      <c r="E180" s="23">
        <f t="shared" si="29"/>
        <v>-472.64036561541894</v>
      </c>
      <c r="F180" s="17">
        <f t="shared" si="32"/>
        <v>-6202.707032282039</v>
      </c>
      <c r="G180" s="16">
        <f t="shared" si="33"/>
        <v>450774.42340587196</v>
      </c>
      <c r="H180" s="19">
        <f t="shared" si="34"/>
        <v>0.046101153288996805</v>
      </c>
      <c r="I180" s="19"/>
      <c r="J180" s="21">
        <f t="shared" si="35"/>
        <v>20986.547403324603</v>
      </c>
      <c r="K180" s="4"/>
      <c r="L180" s="4"/>
    </row>
    <row r="181" spans="1:12" ht="12">
      <c r="A181" s="4">
        <f t="shared" si="36"/>
        <v>152</v>
      </c>
      <c r="B181" s="21">
        <f t="shared" si="37"/>
        <v>450774.42340587196</v>
      </c>
      <c r="C181" s="17">
        <f t="shared" si="30"/>
        <v>-4466.314449512115</v>
      </c>
      <c r="D181" s="17">
        <f t="shared" si="31"/>
        <v>-1263.7522171545045</v>
      </c>
      <c r="E181" s="23">
        <f t="shared" si="29"/>
        <v>-472.64036561541894</v>
      </c>
      <c r="F181" s="17">
        <f t="shared" si="32"/>
        <v>-6202.707032282038</v>
      </c>
      <c r="G181" s="16">
        <f t="shared" si="33"/>
        <v>446308.10895635985</v>
      </c>
      <c r="H181" s="19">
        <f t="shared" si="34"/>
        <v>0.04622425299954952</v>
      </c>
      <c r="I181" s="19"/>
      <c r="J181" s="21">
        <f t="shared" si="35"/>
        <v>20836.71099323908</v>
      </c>
      <c r="K181" s="4"/>
      <c r="L181" s="4"/>
    </row>
    <row r="182" spans="1:12" ht="12">
      <c r="A182" s="4">
        <f t="shared" si="36"/>
        <v>153</v>
      </c>
      <c r="B182" s="21">
        <f t="shared" si="37"/>
        <v>446308.10895635985</v>
      </c>
      <c r="C182" s="17">
        <f t="shared" si="30"/>
        <v>-4478.835822720102</v>
      </c>
      <c r="D182" s="17">
        <f t="shared" si="31"/>
        <v>-1251.2308439465173</v>
      </c>
      <c r="E182" s="23">
        <f t="shared" si="29"/>
        <v>-472.64036561541894</v>
      </c>
      <c r="F182" s="17">
        <f t="shared" si="32"/>
        <v>-6202.707032282039</v>
      </c>
      <c r="G182" s="16">
        <f t="shared" si="33"/>
        <v>441829.27313363977</v>
      </c>
      <c r="H182" s="19">
        <f t="shared" si="34"/>
        <v>0.04635016505327705</v>
      </c>
      <c r="I182" s="19"/>
      <c r="J182" s="21">
        <f t="shared" si="35"/>
        <v>20686.454514743236</v>
      </c>
      <c r="K182" s="4"/>
      <c r="L182" s="4"/>
    </row>
    <row r="183" spans="1:12" ht="12">
      <c r="A183" s="4">
        <f t="shared" si="36"/>
        <v>154</v>
      </c>
      <c r="B183" s="21">
        <f t="shared" si="37"/>
        <v>441829.27313363977</v>
      </c>
      <c r="C183" s="17">
        <f t="shared" si="30"/>
        <v>-4491.392299767907</v>
      </c>
      <c r="D183" s="17">
        <f t="shared" si="31"/>
        <v>-1238.6743668987122</v>
      </c>
      <c r="E183" s="23">
        <f t="shared" si="29"/>
        <v>-472.64036561541894</v>
      </c>
      <c r="F183" s="17">
        <f t="shared" si="32"/>
        <v>-6202.707032282038</v>
      </c>
      <c r="G183" s="16">
        <f t="shared" si="33"/>
        <v>437337.88083387184</v>
      </c>
      <c r="H183" s="19">
        <f t="shared" si="34"/>
        <v>0.04647898642957985</v>
      </c>
      <c r="I183" s="19"/>
      <c r="J183" s="21">
        <f t="shared" si="35"/>
        <v>20535.776790169573</v>
      </c>
      <c r="K183" s="4"/>
      <c r="L183" s="4"/>
    </row>
    <row r="184" spans="1:12" ht="12">
      <c r="A184" s="4">
        <f t="shared" si="36"/>
        <v>155</v>
      </c>
      <c r="B184" s="21">
        <f t="shared" si="37"/>
        <v>437337.88083387184</v>
      </c>
      <c r="C184" s="17">
        <f t="shared" si="30"/>
        <v>-4503.983979069623</v>
      </c>
      <c r="D184" s="17">
        <f t="shared" si="31"/>
        <v>-1226.0826875969967</v>
      </c>
      <c r="E184" s="23">
        <f t="shared" si="29"/>
        <v>-472.64036561541894</v>
      </c>
      <c r="F184" s="17">
        <f t="shared" si="32"/>
        <v>-6202.707032282039</v>
      </c>
      <c r="G184" s="16">
        <f t="shared" si="33"/>
        <v>432833.8968548022</v>
      </c>
      <c r="H184" s="19">
        <f t="shared" si="34"/>
        <v>0.04661081861850507</v>
      </c>
      <c r="I184" s="19"/>
      <c r="J184" s="21">
        <f t="shared" si="35"/>
        <v>20384.676638548986</v>
      </c>
      <c r="K184" s="4"/>
      <c r="L184" s="4"/>
    </row>
    <row r="185" spans="1:12" ht="12">
      <c r="A185" s="4">
        <f t="shared" si="36"/>
        <v>156</v>
      </c>
      <c r="B185" s="21">
        <f t="shared" si="37"/>
        <v>432833.8968548022</v>
      </c>
      <c r="C185" s="17">
        <f t="shared" si="30"/>
        <v>-4516.610959315245</v>
      </c>
      <c r="D185" s="17">
        <f t="shared" si="31"/>
        <v>-1213.4557073513747</v>
      </c>
      <c r="E185" s="23">
        <f t="shared" si="29"/>
        <v>-472.64036561541894</v>
      </c>
      <c r="F185" s="17">
        <f t="shared" si="32"/>
        <v>-6202.707032282039</v>
      </c>
      <c r="G185" s="16">
        <f t="shared" si="33"/>
        <v>428317.28589548694</v>
      </c>
      <c r="H185" s="19">
        <f t="shared" si="34"/>
        <v>0.046745767886078725</v>
      </c>
      <c r="I185" s="19"/>
      <c r="J185" s="21">
        <f t="shared" si="35"/>
        <v>20233.152875601525</v>
      </c>
      <c r="K185" s="4"/>
      <c r="L185" s="4"/>
    </row>
    <row r="186" spans="1:12" ht="12">
      <c r="A186" s="4">
        <f t="shared" si="36"/>
        <v>157</v>
      </c>
      <c r="B186" s="21">
        <f t="shared" si="37"/>
        <v>428317.28589548694</v>
      </c>
      <c r="C186" s="17">
        <f t="shared" si="30"/>
        <v>-4529.27333947145</v>
      </c>
      <c r="D186" s="17">
        <f t="shared" si="31"/>
        <v>-1200.7933271951704</v>
      </c>
      <c r="E186" s="23">
        <f t="shared" si="29"/>
        <v>-472.64036561541894</v>
      </c>
      <c r="F186" s="17">
        <f t="shared" si="32"/>
        <v>-6202.707032282039</v>
      </c>
      <c r="G186" s="16">
        <f t="shared" si="33"/>
        <v>423788.0125560155</v>
      </c>
      <c r="H186" s="19">
        <f t="shared" si="34"/>
        <v>0.04688394555859007</v>
      </c>
      <c r="I186" s="19"/>
      <c r="J186" s="21">
        <f t="shared" si="35"/>
        <v>20081.20431372707</v>
      </c>
      <c r="K186" s="4"/>
      <c r="L186" s="4"/>
    </row>
    <row r="187" spans="1:12" ht="12">
      <c r="A187" s="4">
        <f t="shared" si="36"/>
        <v>158</v>
      </c>
      <c r="B187" s="21">
        <f t="shared" si="37"/>
        <v>423788.0125560155</v>
      </c>
      <c r="C187" s="17">
        <f t="shared" si="30"/>
        <v>-4541.971218782366</v>
      </c>
      <c r="D187" s="17">
        <f t="shared" si="31"/>
        <v>-1188.0954478842536</v>
      </c>
      <c r="E187" s="23">
        <f t="shared" si="29"/>
        <v>-472.64036561541894</v>
      </c>
      <c r="F187" s="17">
        <f t="shared" si="32"/>
        <v>-6202.707032282039</v>
      </c>
      <c r="G187" s="16">
        <f t="shared" si="33"/>
        <v>419246.04133723315</v>
      </c>
      <c r="H187" s="19">
        <f t="shared" si="34"/>
        <v>0.047025468327426836</v>
      </c>
      <c r="I187" s="19"/>
      <c r="J187" s="21">
        <f t="shared" si="35"/>
        <v>19928.829761996076</v>
      </c>
      <c r="K187" s="4"/>
      <c r="L187" s="4"/>
    </row>
    <row r="188" spans="1:12" ht="12">
      <c r="A188" s="4">
        <f t="shared" si="36"/>
        <v>159</v>
      </c>
      <c r="B188" s="21">
        <f t="shared" si="37"/>
        <v>419246.04133723315</v>
      </c>
      <c r="C188" s="17">
        <f t="shared" si="30"/>
        <v>-4554.704696770357</v>
      </c>
      <c r="D188" s="17">
        <f t="shared" si="31"/>
        <v>-1175.3619698962623</v>
      </c>
      <c r="E188" s="23">
        <f t="shared" si="29"/>
        <v>-472.64036561541894</v>
      </c>
      <c r="F188" s="17">
        <f t="shared" si="32"/>
        <v>-6202.707032282038</v>
      </c>
      <c r="G188" s="16">
        <f t="shared" si="33"/>
        <v>414691.3366404628</v>
      </c>
      <c r="H188" s="19">
        <f t="shared" si="34"/>
        <v>0.04717045857621523</v>
      </c>
      <c r="I188" s="19"/>
      <c r="J188" s="21">
        <f t="shared" si="35"/>
        <v>19776.02802614017</v>
      </c>
      <c r="K188" s="4"/>
      <c r="L188" s="4"/>
    </row>
    <row r="189" spans="1:12" ht="12">
      <c r="A189" s="4">
        <f t="shared" si="36"/>
        <v>160</v>
      </c>
      <c r="B189" s="21">
        <f t="shared" si="37"/>
        <v>414691.3366404628</v>
      </c>
      <c r="C189" s="17">
        <f t="shared" si="30"/>
        <v>-4567.473873236798</v>
      </c>
      <c r="D189" s="17">
        <f t="shared" si="31"/>
        <v>-1162.5927934298218</v>
      </c>
      <c r="E189" s="23">
        <f t="shared" si="29"/>
        <v>-472.64036561541894</v>
      </c>
      <c r="F189" s="17">
        <f t="shared" si="32"/>
        <v>-6202.707032282038</v>
      </c>
      <c r="G189" s="16">
        <f t="shared" si="33"/>
        <v>410123.862767226</v>
      </c>
      <c r="H189" s="19">
        <f t="shared" si="34"/>
        <v>0.04731904473219281</v>
      </c>
      <c r="I189" s="19"/>
      <c r="J189" s="21">
        <f t="shared" si="35"/>
        <v>19622.79790854289</v>
      </c>
      <c r="K189" s="4"/>
      <c r="L189" s="4"/>
    </row>
    <row r="190" spans="1:12" ht="12">
      <c r="A190" s="4">
        <f t="shared" si="36"/>
        <v>161</v>
      </c>
      <c r="B190" s="21">
        <f t="shared" si="37"/>
        <v>410123.862767226</v>
      </c>
      <c r="C190" s="17">
        <f t="shared" si="30"/>
        <v>-4580.278848262857</v>
      </c>
      <c r="D190" s="17">
        <f t="shared" si="31"/>
        <v>-1149.787818403763</v>
      </c>
      <c r="E190" s="23">
        <f t="shared" si="29"/>
        <v>-472.64036561541894</v>
      </c>
      <c r="F190" s="17">
        <f t="shared" si="32"/>
        <v>-6202.707032282038</v>
      </c>
      <c r="G190" s="16">
        <f t="shared" si="33"/>
        <v>405543.58391896315</v>
      </c>
      <c r="H190" s="19">
        <f t="shared" si="34"/>
        <v>0.04747136164393409</v>
      </c>
      <c r="I190" s="19"/>
      <c r="J190" s="21">
        <f t="shared" si="35"/>
        <v>19469.138208230182</v>
      </c>
      <c r="K190" s="4"/>
      <c r="L190" s="4"/>
    </row>
    <row r="191" spans="1:12" ht="12">
      <c r="A191" s="4">
        <f t="shared" si="36"/>
        <v>162</v>
      </c>
      <c r="B191" s="21">
        <f t="shared" si="37"/>
        <v>405543.58391896315</v>
      </c>
      <c r="C191" s="17">
        <f t="shared" si="30"/>
        <v>-4593.119722210282</v>
      </c>
      <c r="D191" s="17">
        <f t="shared" si="31"/>
        <v>-1136.9469444563379</v>
      </c>
      <c r="E191" s="23">
        <f t="shared" si="29"/>
        <v>-472.64036561541894</v>
      </c>
      <c r="F191" s="17">
        <f t="shared" si="32"/>
        <v>-6202.707032282039</v>
      </c>
      <c r="G191" s="16">
        <f t="shared" si="33"/>
        <v>400950.4641967529</v>
      </c>
      <c r="H191" s="19">
        <f t="shared" si="34"/>
        <v>0.04762755098776429</v>
      </c>
      <c r="I191" s="19"/>
      <c r="J191" s="21">
        <f t="shared" si="35"/>
        <v>19315.047720861083</v>
      </c>
      <c r="K191" s="4"/>
      <c r="L191" s="4"/>
    </row>
    <row r="192" spans="1:12" ht="12">
      <c r="A192" s="4">
        <f t="shared" si="36"/>
        <v>163</v>
      </c>
      <c r="B192" s="21">
        <f t="shared" si="37"/>
        <v>400950.4641967529</v>
      </c>
      <c r="C192" s="17">
        <f t="shared" si="30"/>
        <v>-4605.9965957221875</v>
      </c>
      <c r="D192" s="17">
        <f t="shared" si="31"/>
        <v>-1124.0700709444327</v>
      </c>
      <c r="E192" s="23">
        <f t="shared" si="29"/>
        <v>-472.64036561541894</v>
      </c>
      <c r="F192" s="17">
        <f t="shared" si="32"/>
        <v>-6202.707032282039</v>
      </c>
      <c r="G192" s="16">
        <f t="shared" si="33"/>
        <v>396344.46760103066</v>
      </c>
      <c r="H192" s="19">
        <f t="shared" si="34"/>
        <v>0.04778776170543561</v>
      </c>
      <c r="I192" s="19"/>
      <c r="J192" s="21">
        <f t="shared" si="35"/>
        <v>19160.52523871822</v>
      </c>
      <c r="K192" s="4"/>
      <c r="L192" s="4"/>
    </row>
    <row r="193" spans="1:12" ht="12">
      <c r="A193" s="4">
        <f t="shared" si="36"/>
        <v>164</v>
      </c>
      <c r="B193" s="21">
        <f t="shared" si="37"/>
        <v>396344.46760103066</v>
      </c>
      <c r="C193" s="17">
        <f t="shared" si="30"/>
        <v>-4618.90956972384</v>
      </c>
      <c r="D193" s="17">
        <f t="shared" si="31"/>
        <v>-1111.15709694278</v>
      </c>
      <c r="E193" s="23">
        <f t="shared" si="29"/>
        <v>-472.64036561541894</v>
      </c>
      <c r="F193" s="17">
        <f t="shared" si="32"/>
        <v>-6202.707032282039</v>
      </c>
      <c r="G193" s="16">
        <f t="shared" si="33"/>
        <v>391725.55803130683</v>
      </c>
      <c r="H193" s="19">
        <f t="shared" si="34"/>
        <v>0.04795215047590831</v>
      </c>
      <c r="I193" s="19"/>
      <c r="J193" s="21">
        <f t="shared" si="35"/>
        <v>19005.56955069839</v>
      </c>
      <c r="K193" s="4"/>
      <c r="L193" s="4"/>
    </row>
    <row r="194" spans="1:12" ht="12">
      <c r="A194" s="4">
        <f t="shared" si="36"/>
        <v>165</v>
      </c>
      <c r="B194" s="21">
        <f t="shared" si="37"/>
        <v>391725.55803130683</v>
      </c>
      <c r="C194" s="17">
        <f t="shared" si="30"/>
        <v>-4631.858745423453</v>
      </c>
      <c r="D194" s="17">
        <f t="shared" si="31"/>
        <v>-1098.2079212431665</v>
      </c>
      <c r="E194" s="23">
        <f t="shared" si="29"/>
        <v>-472.64036561541894</v>
      </c>
      <c r="F194" s="17">
        <f t="shared" si="32"/>
        <v>-6202.707032282038</v>
      </c>
      <c r="G194" s="16">
        <f t="shared" si="33"/>
        <v>387093.6992858834</v>
      </c>
      <c r="H194" s="19">
        <f t="shared" si="34"/>
        <v>0.04812088222437738</v>
      </c>
      <c r="I194" s="19"/>
      <c r="J194" s="21">
        <f t="shared" si="35"/>
        <v>18850.179442303022</v>
      </c>
      <c r="K194" s="4"/>
      <c r="L194" s="4"/>
    </row>
    <row r="195" spans="1:12" ht="12">
      <c r="A195" s="4">
        <f t="shared" si="36"/>
        <v>166</v>
      </c>
      <c r="B195" s="21">
        <f t="shared" si="37"/>
        <v>387093.6992858834</v>
      </c>
      <c r="C195" s="17">
        <f t="shared" si="30"/>
        <v>-4644.84422431298</v>
      </c>
      <c r="D195" s="17">
        <f t="shared" si="31"/>
        <v>-1085.22244235364</v>
      </c>
      <c r="E195" s="23">
        <f t="shared" si="29"/>
        <v>-472.64036561541894</v>
      </c>
      <c r="F195" s="17">
        <f t="shared" si="32"/>
        <v>-6202.707032282039</v>
      </c>
      <c r="G195" s="16">
        <f t="shared" si="33"/>
        <v>382448.8550615704</v>
      </c>
      <c r="H195" s="19">
        <f t="shared" si="34"/>
        <v>0.048294130672021644</v>
      </c>
      <c r="I195" s="19"/>
      <c r="J195" s="21">
        <f t="shared" si="35"/>
        <v>18694.353695628703</v>
      </c>
      <c r="K195" s="4"/>
      <c r="L195" s="4"/>
    </row>
    <row r="196" spans="1:12" ht="12">
      <c r="A196" s="4">
        <f t="shared" si="36"/>
        <v>167</v>
      </c>
      <c r="B196" s="21">
        <f t="shared" si="37"/>
        <v>382448.8550615704</v>
      </c>
      <c r="C196" s="17">
        <f t="shared" si="30"/>
        <v>-4657.866108168905</v>
      </c>
      <c r="D196" s="17">
        <f t="shared" si="31"/>
        <v>-1072.2005584977148</v>
      </c>
      <c r="E196" s="23">
        <f t="shared" si="29"/>
        <v>-472.64036561541894</v>
      </c>
      <c r="F196" s="17">
        <f t="shared" si="32"/>
        <v>-6202.707032282039</v>
      </c>
      <c r="G196" s="16">
        <f t="shared" si="33"/>
        <v>377790.9889534015</v>
      </c>
      <c r="H196" s="19">
        <f t="shared" si="34"/>
        <v>0.04847207893032693</v>
      </c>
      <c r="I196" s="19"/>
      <c r="J196" s="21">
        <f t="shared" si="35"/>
        <v>18538.091089357604</v>
      </c>
      <c r="K196" s="4"/>
      <c r="L196" s="4"/>
    </row>
    <row r="197" spans="1:12" ht="12">
      <c r="A197" s="4">
        <f t="shared" si="36"/>
        <v>168</v>
      </c>
      <c r="B197" s="21">
        <f t="shared" si="37"/>
        <v>377790.9889534015</v>
      </c>
      <c r="C197" s="17">
        <f t="shared" si="30"/>
        <v>-4670.924499053046</v>
      </c>
      <c r="D197" s="17">
        <f t="shared" si="31"/>
        <v>-1059.1421676135737</v>
      </c>
      <c r="E197" s="23">
        <f t="shared" si="29"/>
        <v>-472.64036561541894</v>
      </c>
      <c r="F197" s="17">
        <f t="shared" si="32"/>
        <v>-6202.707032282039</v>
      </c>
      <c r="G197" s="16">
        <f t="shared" si="33"/>
        <v>373120.06445434847</v>
      </c>
      <c r="H197" s="19">
        <f t="shared" si="34"/>
        <v>0.04865492014425775</v>
      </c>
      <c r="I197" s="19"/>
      <c r="J197" s="21">
        <f t="shared" si="35"/>
        <v>18381.390398747913</v>
      </c>
      <c r="K197" s="4"/>
      <c r="L197" s="4"/>
    </row>
    <row r="198" spans="1:12" ht="12">
      <c r="A198" s="4">
        <f t="shared" si="36"/>
        <v>169</v>
      </c>
      <c r="B198" s="21">
        <f t="shared" si="37"/>
        <v>373120.06445434847</v>
      </c>
      <c r="C198" s="17">
        <f t="shared" si="30"/>
        <v>-4684.019499313353</v>
      </c>
      <c r="D198" s="17">
        <f t="shared" si="31"/>
        <v>-1046.0471673532668</v>
      </c>
      <c r="E198" s="23">
        <f t="shared" si="29"/>
        <v>-472.64036561541894</v>
      </c>
      <c r="F198" s="17">
        <f t="shared" si="32"/>
        <v>-6202.707032282038</v>
      </c>
      <c r="G198" s="16">
        <f t="shared" si="33"/>
        <v>368436.0449550351</v>
      </c>
      <c r="H198" s="19">
        <f t="shared" si="34"/>
        <v>0.04884285818902666</v>
      </c>
      <c r="I198" s="19"/>
      <c r="J198" s="21">
        <f t="shared" si="35"/>
        <v>18224.25039562423</v>
      </c>
      <c r="K198" s="4"/>
      <c r="L198" s="4"/>
    </row>
    <row r="199" spans="1:12" ht="12">
      <c r="A199" s="4">
        <f t="shared" si="36"/>
        <v>170</v>
      </c>
      <c r="B199" s="21">
        <f t="shared" si="37"/>
        <v>368436.0449550351</v>
      </c>
      <c r="C199" s="17">
        <f t="shared" si="30"/>
        <v>-4697.151211584708</v>
      </c>
      <c r="D199" s="17">
        <f t="shared" si="31"/>
        <v>-1032.915455081911</v>
      </c>
      <c r="E199" s="23">
        <f t="shared" si="29"/>
        <v>-472.64036561541894</v>
      </c>
      <c r="F199" s="17">
        <f t="shared" si="32"/>
        <v>-6202.707032282038</v>
      </c>
      <c r="G199" s="16">
        <f t="shared" si="33"/>
        <v>363738.8937434504</v>
      </c>
      <c r="H199" s="19">
        <f t="shared" si="34"/>
        <v>0.04903610842574554</v>
      </c>
      <c r="I199" s="19"/>
      <c r="J199" s="21">
        <f t="shared" si="35"/>
        <v>18066.669848367957</v>
      </c>
      <c r="K199" s="4"/>
      <c r="L199" s="4"/>
    </row>
    <row r="200" spans="1:12" ht="12">
      <c r="A200" s="4">
        <f t="shared" si="36"/>
        <v>171</v>
      </c>
      <c r="B200" s="21">
        <f t="shared" si="37"/>
        <v>363738.8937434504</v>
      </c>
      <c r="C200" s="17">
        <f t="shared" si="30"/>
        <v>-4710.319738789734</v>
      </c>
      <c r="D200" s="17">
        <f t="shared" si="31"/>
        <v>-1019.7469278768853</v>
      </c>
      <c r="E200" s="23">
        <f t="shared" si="29"/>
        <v>-472.64036561541894</v>
      </c>
      <c r="F200" s="17">
        <f t="shared" si="32"/>
        <v>-6202.707032282038</v>
      </c>
      <c r="G200" s="16">
        <f t="shared" si="33"/>
        <v>359028.57400466065</v>
      </c>
      <c r="H200" s="19">
        <f t="shared" si="34"/>
        <v>0.04923489852184695</v>
      </c>
      <c r="I200" s="19"/>
      <c r="J200" s="21">
        <f t="shared" si="35"/>
        <v>17908.64752190765</v>
      </c>
      <c r="K200" s="4"/>
      <c r="L200" s="4"/>
    </row>
    <row r="201" spans="1:12" ht="12">
      <c r="A201" s="4">
        <f t="shared" si="36"/>
        <v>172</v>
      </c>
      <c r="B201" s="21">
        <f t="shared" si="37"/>
        <v>359028.57400466065</v>
      </c>
      <c r="C201" s="17">
        <f t="shared" si="30"/>
        <v>-4723.5251841395975</v>
      </c>
      <c r="D201" s="17">
        <f t="shared" si="31"/>
        <v>-1006.5414825270224</v>
      </c>
      <c r="E201" s="23">
        <f t="shared" si="29"/>
        <v>-472.64036561541894</v>
      </c>
      <c r="F201" s="17">
        <f t="shared" si="32"/>
        <v>-6202.707032282039</v>
      </c>
      <c r="G201" s="16">
        <f t="shared" si="33"/>
        <v>354305.04882052104</v>
      </c>
      <c r="H201" s="19">
        <f t="shared" si="34"/>
        <v>0.049439469342846445</v>
      </c>
      <c r="I201" s="19"/>
      <c r="J201" s="21">
        <f t="shared" si="35"/>
        <v>17750.182177709296</v>
      </c>
      <c r="K201" s="4"/>
      <c r="L201" s="4"/>
    </row>
    <row r="202" spans="1:12" ht="12">
      <c r="A202" s="4">
        <f t="shared" si="36"/>
        <v>173</v>
      </c>
      <c r="B202" s="21">
        <f t="shared" si="37"/>
        <v>354305.04882052104</v>
      </c>
      <c r="C202" s="17">
        <f t="shared" si="30"/>
        <v>-4736.767651134817</v>
      </c>
      <c r="D202" s="17">
        <f t="shared" si="31"/>
        <v>-993.2990155318024</v>
      </c>
      <c r="E202" s="23">
        <f t="shared" si="29"/>
        <v>-472.64036561541894</v>
      </c>
      <c r="F202" s="17">
        <f t="shared" si="32"/>
        <v>-6202.707032282038</v>
      </c>
      <c r="G202" s="16">
        <f t="shared" si="33"/>
        <v>349568.28116938623</v>
      </c>
      <c r="H202" s="19">
        <f t="shared" si="34"/>
        <v>0.049650075922789916</v>
      </c>
      <c r="I202" s="19"/>
      <c r="J202" s="21">
        <f t="shared" si="35"/>
        <v>17591.27257376666</v>
      </c>
      <c r="K202" s="4"/>
      <c r="L202" s="4"/>
    </row>
    <row r="203" spans="1:12" ht="12">
      <c r="A203" s="4">
        <f t="shared" si="36"/>
        <v>174</v>
      </c>
      <c r="B203" s="21">
        <f t="shared" si="37"/>
        <v>349568.28116938623</v>
      </c>
      <c r="C203" s="17">
        <f t="shared" si="30"/>
        <v>-4750.04724356608</v>
      </c>
      <c r="D203" s="17">
        <f t="shared" si="31"/>
        <v>-980.0194231005397</v>
      </c>
      <c r="E203" s="23">
        <f t="shared" si="29"/>
        <v>-472.64036561541894</v>
      </c>
      <c r="F203" s="17">
        <f t="shared" si="32"/>
        <v>-6202.707032282039</v>
      </c>
      <c r="G203" s="16">
        <f t="shared" si="33"/>
        <v>344818.23392582015</v>
      </c>
      <c r="H203" s="19">
        <f t="shared" si="34"/>
        <v>0.04986698852160652</v>
      </c>
      <c r="I203" s="19"/>
      <c r="J203" s="21">
        <f t="shared" si="35"/>
        <v>17431.917464591505</v>
      </c>
      <c r="K203" s="4"/>
      <c r="L203" s="4"/>
    </row>
    <row r="204" spans="1:12" ht="12">
      <c r="A204" s="4">
        <f t="shared" si="36"/>
        <v>175</v>
      </c>
      <c r="B204" s="21">
        <f t="shared" si="37"/>
        <v>344818.23392582015</v>
      </c>
      <c r="C204" s="17">
        <f t="shared" si="30"/>
        <v>-4763.364065515049</v>
      </c>
      <c r="D204" s="17">
        <f t="shared" si="31"/>
        <v>-966.7026011515705</v>
      </c>
      <c r="E204" s="23">
        <f t="shared" si="29"/>
        <v>-472.64036561541894</v>
      </c>
      <c r="F204" s="17">
        <f t="shared" si="32"/>
        <v>-6202.707032282039</v>
      </c>
      <c r="G204" s="16">
        <f t="shared" si="33"/>
        <v>340054.8698603051</v>
      </c>
      <c r="H204" s="19">
        <f t="shared" si="34"/>
        <v>0.050090493778584745</v>
      </c>
      <c r="I204" s="19"/>
      <c r="J204" s="21">
        <f t="shared" si="35"/>
        <v>17272.115601203874</v>
      </c>
      <c r="K204" s="4"/>
      <c r="L204" s="4"/>
    </row>
    <row r="205" spans="1:12" ht="12">
      <c r="A205" s="4">
        <f t="shared" si="36"/>
        <v>176</v>
      </c>
      <c r="B205" s="21">
        <f t="shared" si="37"/>
        <v>340054.8698603051</v>
      </c>
      <c r="C205" s="17">
        <f t="shared" si="30"/>
        <v>-4776.718221355184</v>
      </c>
      <c r="D205" s="17">
        <f t="shared" si="31"/>
        <v>-953.3484453114361</v>
      </c>
      <c r="E205" s="23">
        <f t="shared" si="29"/>
        <v>-472.64036561541894</v>
      </c>
      <c r="F205" s="17">
        <f t="shared" si="32"/>
        <v>-6202.707032282039</v>
      </c>
      <c r="G205" s="16">
        <f t="shared" si="33"/>
        <v>335278.15163894993</v>
      </c>
      <c r="H205" s="19">
        <f t="shared" si="34"/>
        <v>0.05032089597232303</v>
      </c>
      <c r="I205" s="19"/>
      <c r="J205" s="21">
        <f t="shared" si="35"/>
        <v>17111.86573112226</v>
      </c>
      <c r="K205" s="4"/>
      <c r="L205" s="4"/>
    </row>
    <row r="206" spans="1:12" ht="12">
      <c r="A206" s="4">
        <f t="shared" si="36"/>
        <v>177</v>
      </c>
      <c r="B206" s="21">
        <f t="shared" si="37"/>
        <v>335278.15163894993</v>
      </c>
      <c r="C206" s="17">
        <f t="shared" si="30"/>
        <v>-4790.109815752554</v>
      </c>
      <c r="D206" s="17">
        <f t="shared" si="31"/>
        <v>-939.9568509140657</v>
      </c>
      <c r="E206" s="23">
        <f t="shared" si="29"/>
        <v>-472.64036561541894</v>
      </c>
      <c r="F206" s="17">
        <f t="shared" si="32"/>
        <v>-6202.707032282038</v>
      </c>
      <c r="G206" s="16">
        <f t="shared" si="33"/>
        <v>330488.0418231974</v>
      </c>
      <c r="H206" s="19">
        <f t="shared" si="34"/>
        <v>0.05055851839880092</v>
      </c>
      <c r="I206" s="19"/>
      <c r="J206" s="21">
        <f t="shared" si="35"/>
        <v>16951.166598353815</v>
      </c>
      <c r="K206" s="4"/>
      <c r="L206" s="4"/>
    </row>
    <row r="207" spans="1:12" ht="12">
      <c r="A207" s="4">
        <f t="shared" si="36"/>
        <v>178</v>
      </c>
      <c r="B207" s="21">
        <f t="shared" si="37"/>
        <v>330488.0418231974</v>
      </c>
      <c r="C207" s="17">
        <f t="shared" si="30"/>
        <v>-4803.538953666664</v>
      </c>
      <c r="D207" s="17">
        <f t="shared" si="31"/>
        <v>-926.5277129999556</v>
      </c>
      <c r="E207" s="23">
        <f t="shared" si="29"/>
        <v>-472.64036561541894</v>
      </c>
      <c r="F207" s="17">
        <f t="shared" si="32"/>
        <v>-6202.707032282039</v>
      </c>
      <c r="G207" s="16">
        <f t="shared" si="33"/>
        <v>325684.5028695307</v>
      </c>
      <c r="H207" s="19">
        <f t="shared" si="34"/>
        <v>0.050803704880694966</v>
      </c>
      <c r="I207" s="19"/>
      <c r="J207" s="21">
        <f t="shared" si="35"/>
        <v>16790.016943384497</v>
      </c>
      <c r="K207" s="4"/>
      <c r="L207" s="4"/>
    </row>
    <row r="208" spans="1:12" ht="12">
      <c r="A208" s="4">
        <f t="shared" si="36"/>
        <v>179</v>
      </c>
      <c r="B208" s="21">
        <f t="shared" si="37"/>
        <v>325684.5028695307</v>
      </c>
      <c r="C208" s="17">
        <f t="shared" si="30"/>
        <v>-4817.005740351273</v>
      </c>
      <c r="D208" s="17">
        <f t="shared" si="31"/>
        <v>-913.0609263153472</v>
      </c>
      <c r="E208" s="23">
        <f t="shared" si="29"/>
        <v>-472.64036561541894</v>
      </c>
      <c r="F208" s="17">
        <f t="shared" si="32"/>
        <v>-6202.707032282039</v>
      </c>
      <c r="G208" s="16">
        <f t="shared" si="33"/>
        <v>320867.4971291794</v>
      </c>
      <c r="H208" s="19">
        <f t="shared" si="34"/>
        <v>0.05105682142275754</v>
      </c>
      <c r="I208" s="19"/>
      <c r="J208" s="21">
        <f t="shared" si="35"/>
        <v>16628.415503169195</v>
      </c>
      <c r="K208" s="4"/>
      <c r="L208" s="4"/>
    </row>
    <row r="209" spans="1:12" ht="12">
      <c r="A209" s="4">
        <f t="shared" si="36"/>
        <v>180</v>
      </c>
      <c r="B209" s="21">
        <f t="shared" si="37"/>
        <v>320867.4971291794</v>
      </c>
      <c r="C209" s="17">
        <f t="shared" si="30"/>
        <v>-4830.510281355219</v>
      </c>
      <c r="D209" s="17">
        <f t="shared" si="31"/>
        <v>-899.556385311401</v>
      </c>
      <c r="E209" s="23">
        <f t="shared" si="29"/>
        <v>-472.64036561541894</v>
      </c>
      <c r="F209" s="17">
        <f t="shared" si="32"/>
        <v>-6202.707032282039</v>
      </c>
      <c r="G209" s="16">
        <f t="shared" si="33"/>
        <v>316036.9868478242</v>
      </c>
      <c r="H209" s="19">
        <f t="shared" si="34"/>
        <v>0.051318258030019714</v>
      </c>
      <c r="I209" s="19"/>
      <c r="J209" s="21">
        <f t="shared" si="35"/>
        <v>16466.36101112184</v>
      </c>
      <c r="K209" s="4"/>
      <c r="L209" s="4"/>
    </row>
    <row r="210" spans="1:12" ht="12">
      <c r="A210" s="4">
        <f t="shared" si="36"/>
        <v>181</v>
      </c>
      <c r="B210" s="21">
        <f t="shared" si="37"/>
        <v>316036.9868478242</v>
      </c>
      <c r="C210" s="17">
        <f t="shared" si="30"/>
        <v>-4844.05268252325</v>
      </c>
      <c r="D210" s="17">
        <f t="shared" si="31"/>
        <v>-886.0139841433695</v>
      </c>
      <c r="E210" s="18">
        <f>-(SUM(C$16:C$18)/12*B210)</f>
        <v>-256.12164142459085</v>
      </c>
      <c r="F210" s="17">
        <f t="shared" si="32"/>
        <v>-5986.18830809121</v>
      </c>
      <c r="G210" s="16">
        <f t="shared" si="33"/>
        <v>311192.9341653009</v>
      </c>
      <c r="H210" s="19">
        <f t="shared" si="34"/>
        <v>0.04336716294987003</v>
      </c>
      <c r="I210" s="19"/>
      <c r="J210" s="21">
        <f t="shared" si="35"/>
        <v>13705.627506815523</v>
      </c>
      <c r="K210" s="4"/>
      <c r="L210" s="4"/>
    </row>
    <row r="211" spans="1:12" ht="12">
      <c r="A211" s="4">
        <f t="shared" si="36"/>
        <v>182</v>
      </c>
      <c r="B211" s="21">
        <f t="shared" si="37"/>
        <v>311192.9341653009</v>
      </c>
      <c r="C211" s="17">
        <f t="shared" si="30"/>
        <v>-4857.633049996851</v>
      </c>
      <c r="D211" s="17">
        <f t="shared" si="31"/>
        <v>-872.4336166697694</v>
      </c>
      <c r="E211" s="23">
        <f>E210</f>
        <v>-256.12164142459085</v>
      </c>
      <c r="F211" s="17">
        <f t="shared" si="32"/>
        <v>-5986.188308091211</v>
      </c>
      <c r="G211" s="16">
        <f t="shared" si="33"/>
        <v>306335.30111530406</v>
      </c>
      <c r="H211" s="19">
        <f t="shared" si="34"/>
        <v>0.04351854303330252</v>
      </c>
      <c r="I211" s="19"/>
      <c r="J211" s="21">
        <f t="shared" si="35"/>
        <v>13542.663097132327</v>
      </c>
      <c r="K211" s="4"/>
      <c r="L211" s="4"/>
    </row>
    <row r="212" spans="1:12" ht="12">
      <c r="A212" s="4">
        <f t="shared" si="36"/>
        <v>183</v>
      </c>
      <c r="B212" s="21">
        <f t="shared" si="37"/>
        <v>306335.30111530406</v>
      </c>
      <c r="C212" s="17">
        <f t="shared" si="30"/>
        <v>-4871.251490215072</v>
      </c>
      <c r="D212" s="17">
        <f t="shared" si="31"/>
        <v>-858.8151764515471</v>
      </c>
      <c r="E212" s="23">
        <f aca="true" t="shared" si="38" ref="E212:E269">E211</f>
        <v>-256.12164142459085</v>
      </c>
      <c r="F212" s="17">
        <f t="shared" si="32"/>
        <v>-5986.18830809121</v>
      </c>
      <c r="G212" s="16">
        <f t="shared" si="33"/>
        <v>301464.049625089</v>
      </c>
      <c r="H212" s="19">
        <f t="shared" si="34"/>
        <v>0.04367515518388699</v>
      </c>
      <c r="I212" s="19"/>
      <c r="J212" s="21">
        <f t="shared" si="35"/>
        <v>13379.241814513654</v>
      </c>
      <c r="K212" s="4"/>
      <c r="L212" s="4"/>
    </row>
    <row r="213" spans="1:12" ht="12">
      <c r="A213" s="4">
        <f t="shared" si="36"/>
        <v>184</v>
      </c>
      <c r="B213" s="21">
        <f t="shared" si="37"/>
        <v>301464.049625089</v>
      </c>
      <c r="C213" s="17">
        <f t="shared" si="30"/>
        <v>-4884.908109915374</v>
      </c>
      <c r="D213" s="17">
        <f t="shared" si="31"/>
        <v>-845.1585567512459</v>
      </c>
      <c r="E213" s="23">
        <f t="shared" si="38"/>
        <v>-256.12164142459085</v>
      </c>
      <c r="F213" s="17">
        <f t="shared" si="32"/>
        <v>-5986.18830809121</v>
      </c>
      <c r="G213" s="16">
        <f t="shared" si="33"/>
        <v>296579.1415151736</v>
      </c>
      <c r="H213" s="19">
        <f t="shared" si="34"/>
        <v>0.04383727477470403</v>
      </c>
      <c r="I213" s="19"/>
      <c r="J213" s="21">
        <f t="shared" si="35"/>
        <v>13215.362378110038</v>
      </c>
      <c r="K213" s="4"/>
      <c r="L213" s="4"/>
    </row>
    <row r="214" spans="1:12" ht="12">
      <c r="A214" s="4">
        <f t="shared" si="36"/>
        <v>185</v>
      </c>
      <c r="B214" s="21">
        <f t="shared" si="37"/>
        <v>296579.1415151736</v>
      </c>
      <c r="C214" s="17">
        <f t="shared" si="30"/>
        <v>-4898.60301613445</v>
      </c>
      <c r="D214" s="17">
        <f t="shared" si="31"/>
        <v>-831.4636505321697</v>
      </c>
      <c r="E214" s="23">
        <f t="shared" si="38"/>
        <v>-256.12164142459085</v>
      </c>
      <c r="F214" s="17">
        <f t="shared" si="32"/>
        <v>-5986.18830809121</v>
      </c>
      <c r="G214" s="16">
        <f t="shared" si="33"/>
        <v>291680.53849903913</v>
      </c>
      <c r="H214" s="19">
        <f t="shared" si="34"/>
        <v>0.044005196848320535</v>
      </c>
      <c r="I214" s="19"/>
      <c r="J214" s="21">
        <f t="shared" si="35"/>
        <v>13051.023503481127</v>
      </c>
      <c r="K214" s="4"/>
      <c r="L214" s="4"/>
    </row>
    <row r="215" spans="1:12" ht="12">
      <c r="A215" s="4">
        <f t="shared" si="36"/>
        <v>186</v>
      </c>
      <c r="B215" s="21">
        <f t="shared" si="37"/>
        <v>291680.53849903913</v>
      </c>
      <c r="C215" s="17">
        <f t="shared" si="30"/>
        <v>-4912.336316209076</v>
      </c>
      <c r="D215" s="17">
        <f t="shared" si="31"/>
        <v>-817.7303504575432</v>
      </c>
      <c r="E215" s="23">
        <f t="shared" si="38"/>
        <v>-256.12164142459085</v>
      </c>
      <c r="F215" s="17">
        <f t="shared" si="32"/>
        <v>-5986.18830809121</v>
      </c>
      <c r="G215" s="16">
        <f t="shared" si="33"/>
        <v>286768.2021828301</v>
      </c>
      <c r="H215" s="19">
        <f t="shared" si="34"/>
        <v>0.04417923790492473</v>
      </c>
      <c r="I215" s="19"/>
      <c r="J215" s="21">
        <f t="shared" si="35"/>
        <v>12886.223902585607</v>
      </c>
      <c r="K215" s="4"/>
      <c r="L215" s="4"/>
    </row>
    <row r="216" spans="1:12" ht="12">
      <c r="A216" s="4">
        <f t="shared" si="36"/>
        <v>187</v>
      </c>
      <c r="B216" s="21">
        <f t="shared" si="37"/>
        <v>286768.2021828301</v>
      </c>
      <c r="C216" s="17">
        <f t="shared" si="30"/>
        <v>-4926.108117776949</v>
      </c>
      <c r="D216" s="17">
        <f t="shared" si="31"/>
        <v>-803.9585488896707</v>
      </c>
      <c r="E216" s="23">
        <f t="shared" si="38"/>
        <v>-256.12164142459085</v>
      </c>
      <c r="F216" s="17">
        <f t="shared" si="32"/>
        <v>-5986.188308091211</v>
      </c>
      <c r="G216" s="16">
        <f t="shared" si="33"/>
        <v>281842.09406505316</v>
      </c>
      <c r="H216" s="19">
        <f t="shared" si="34"/>
        <v>0.0443597378891431</v>
      </c>
      <c r="I216" s="19"/>
      <c r="J216" s="21">
        <f t="shared" si="35"/>
        <v>12720.962283771138</v>
      </c>
      <c r="K216" s="4"/>
      <c r="L216" s="4"/>
    </row>
    <row r="217" spans="1:12" ht="12">
      <c r="A217" s="4">
        <f t="shared" si="36"/>
        <v>188</v>
      </c>
      <c r="B217" s="21">
        <f t="shared" si="37"/>
        <v>281842.09406505316</v>
      </c>
      <c r="C217" s="17">
        <f t="shared" si="30"/>
        <v>-4939.918528777527</v>
      </c>
      <c r="D217" s="17">
        <f t="shared" si="31"/>
        <v>-790.1481378890932</v>
      </c>
      <c r="E217" s="23">
        <f t="shared" si="38"/>
        <v>-256.12164142459085</v>
      </c>
      <c r="F217" s="17">
        <f t="shared" si="32"/>
        <v>-5986.188308091211</v>
      </c>
      <c r="G217" s="16">
        <f t="shared" si="33"/>
        <v>276902.1755362756</v>
      </c>
      <c r="H217" s="19">
        <f t="shared" si="34"/>
        <v>0.044547062401779774</v>
      </c>
      <c r="I217" s="19"/>
      <c r="J217" s="21">
        <f t="shared" si="35"/>
        <v>12555.237351764208</v>
      </c>
      <c r="K217" s="4"/>
      <c r="L217" s="4"/>
    </row>
    <row r="218" spans="1:12" ht="12">
      <c r="A218" s="4">
        <f t="shared" si="36"/>
        <v>189</v>
      </c>
      <c r="B218" s="21">
        <f t="shared" si="37"/>
        <v>276902.1755362756</v>
      </c>
      <c r="C218" s="17">
        <f t="shared" si="30"/>
        <v>-4953.767657452878</v>
      </c>
      <c r="D218" s="17">
        <f t="shared" si="31"/>
        <v>-776.2990092137418</v>
      </c>
      <c r="E218" s="23">
        <f t="shared" si="38"/>
        <v>-256.12164142459085</v>
      </c>
      <c r="F218" s="17">
        <f t="shared" si="32"/>
        <v>-5986.18830809121</v>
      </c>
      <c r="G218" s="16">
        <f t="shared" si="33"/>
        <v>271948.4078788227</v>
      </c>
      <c r="H218" s="19">
        <f t="shared" si="34"/>
        <v>0.04474160516675667</v>
      </c>
      <c r="I218" s="19"/>
      <c r="J218" s="21">
        <f t="shared" si="35"/>
        <v>12389.04780765999</v>
      </c>
      <c r="K218" s="4"/>
      <c r="L218" s="4"/>
    </row>
    <row r="219" spans="1:12" ht="12">
      <c r="A219" s="4">
        <f t="shared" si="36"/>
        <v>190</v>
      </c>
      <c r="B219" s="21">
        <f t="shared" si="37"/>
        <v>271948.4078788227</v>
      </c>
      <c r="C219" s="17">
        <f t="shared" si="30"/>
        <v>-4967.655612348531</v>
      </c>
      <c r="D219" s="17">
        <f t="shared" si="31"/>
        <v>-762.4110543180897</v>
      </c>
      <c r="E219" s="23">
        <f t="shared" si="38"/>
        <v>-256.12164142459085</v>
      </c>
      <c r="F219" s="17">
        <f t="shared" si="32"/>
        <v>-5986.188308091211</v>
      </c>
      <c r="G219" s="16">
        <f t="shared" si="33"/>
        <v>266980.7522664742</v>
      </c>
      <c r="H219" s="19">
        <f t="shared" si="34"/>
        <v>0.044943790788281916</v>
      </c>
      <c r="I219" s="19"/>
      <c r="J219" s="21">
        <f t="shared" si="35"/>
        <v>12222.392348912164</v>
      </c>
      <c r="K219" s="4"/>
      <c r="L219" s="4"/>
    </row>
    <row r="220" spans="1:12" ht="12">
      <c r="A220" s="4">
        <f t="shared" si="36"/>
        <v>191</v>
      </c>
      <c r="B220" s="21">
        <f t="shared" si="37"/>
        <v>266980.7522664742</v>
      </c>
      <c r="C220" s="17">
        <f t="shared" si="30"/>
        <v>-4981.582502314319</v>
      </c>
      <c r="D220" s="17">
        <f t="shared" si="31"/>
        <v>-748.4841643523007</v>
      </c>
      <c r="E220" s="23">
        <f t="shared" si="38"/>
        <v>-256.12164142459085</v>
      </c>
      <c r="F220" s="17">
        <f t="shared" si="32"/>
        <v>-5986.18830809121</v>
      </c>
      <c r="G220" s="16">
        <f t="shared" si="33"/>
        <v>261999.16976415986</v>
      </c>
      <c r="H220" s="19">
        <f t="shared" si="34"/>
        <v>0.04515407783887845</v>
      </c>
      <c r="I220" s="19"/>
      <c r="J220" s="21">
        <f t="shared" si="35"/>
        <v>12055.269669322699</v>
      </c>
      <c r="K220" s="4"/>
      <c r="L220" s="4"/>
    </row>
    <row r="221" spans="1:12" ht="12">
      <c r="A221" s="4">
        <f t="shared" si="36"/>
        <v>192</v>
      </c>
      <c r="B221" s="21">
        <f t="shared" si="37"/>
        <v>261999.16976415986</v>
      </c>
      <c r="C221" s="17">
        <f t="shared" si="30"/>
        <v>-4995.5484365052425</v>
      </c>
      <c r="D221" s="17">
        <f t="shared" si="31"/>
        <v>-734.5182301613775</v>
      </c>
      <c r="E221" s="23">
        <f t="shared" si="38"/>
        <v>-256.12164142459085</v>
      </c>
      <c r="F221" s="17">
        <f t="shared" si="32"/>
        <v>-5986.188308091211</v>
      </c>
      <c r="G221" s="16">
        <f t="shared" si="33"/>
        <v>257003.6213276546</v>
      </c>
      <c r="H221" s="19">
        <f t="shared" si="34"/>
        <v>0.04537296232553861</v>
      </c>
      <c r="I221" s="19"/>
      <c r="J221" s="21">
        <f t="shared" si="35"/>
        <v>11887.67845903162</v>
      </c>
      <c r="K221" s="4"/>
      <c r="L221" s="4"/>
    </row>
    <row r="222" spans="1:12" ht="12">
      <c r="A222" s="4">
        <f t="shared" si="36"/>
        <v>193</v>
      </c>
      <c r="B222" s="21">
        <f t="shared" si="37"/>
        <v>257003.6213276546</v>
      </c>
      <c r="C222" s="17">
        <f aca="true" t="shared" si="39" ref="C222:C269">PPMT(C$19/12,A222,240,C$15)</f>
        <v>-5009.553524382315</v>
      </c>
      <c r="D222" s="17">
        <f aca="true" t="shared" si="40" ref="D222:D269">IPMT(C$19/12,A222,240,C$15)</f>
        <v>-720.5131422843042</v>
      </c>
      <c r="E222" s="23">
        <f t="shared" si="38"/>
        <v>-256.12164142459085</v>
      </c>
      <c r="F222" s="17">
        <f t="shared" si="32"/>
        <v>-5986.18830809121</v>
      </c>
      <c r="G222" s="16">
        <f t="shared" si="33"/>
        <v>251994.06780327228</v>
      </c>
      <c r="H222" s="19">
        <f t="shared" si="34"/>
        <v>0.04560098158914799</v>
      </c>
      <c r="I222" s="19"/>
      <c r="J222" s="21">
        <f t="shared" si="35"/>
        <v>11719.61740450674</v>
      </c>
      <c r="K222" s="4"/>
      <c r="L222" s="4"/>
    </row>
    <row r="223" spans="1:12" ht="12">
      <c r="A223" s="4">
        <f t="shared" si="36"/>
        <v>194</v>
      </c>
      <c r="B223" s="21">
        <f t="shared" si="37"/>
        <v>251994.06780327228</v>
      </c>
      <c r="C223" s="17">
        <f t="shared" si="39"/>
        <v>-5023.597875713429</v>
      </c>
      <c r="D223" s="17">
        <f t="shared" si="40"/>
        <v>-706.4687909531906</v>
      </c>
      <c r="E223" s="23">
        <f t="shared" si="38"/>
        <v>-256.12164142459085</v>
      </c>
      <c r="F223" s="17">
        <f aca="true" t="shared" si="41" ref="F223:F269">C223+D223+E223</f>
        <v>-5986.18830809121</v>
      </c>
      <c r="G223" s="16">
        <f aca="true" t="shared" si="42" ref="G223:G269">SUM(B223:C223)</f>
        <v>246970.46992755885</v>
      </c>
      <c r="H223" s="19">
        <f aca="true" t="shared" si="43" ref="H223:H269">(D223+E223)/-B223*12</f>
        <v>0.045838718701708185</v>
      </c>
      <c r="I223" s="19"/>
      <c r="J223" s="21">
        <f aca="true" t="shared" si="44" ref="J223:J269">B223*H223</f>
        <v>11551.085188533378</v>
      </c>
      <c r="K223" s="4"/>
      <c r="L223" s="4"/>
    </row>
    <row r="224" spans="1:12" ht="12">
      <c r="A224" s="4">
        <f aca="true" t="shared" si="45" ref="A224:A269">A223+1</f>
        <v>195</v>
      </c>
      <c r="B224" s="21">
        <f aca="true" t="shared" si="46" ref="B224:B269">G223</f>
        <v>246970.46992755885</v>
      </c>
      <c r="C224" s="17">
        <f t="shared" si="39"/>
        <v>-5037.68160057421</v>
      </c>
      <c r="D224" s="17">
        <f t="shared" si="40"/>
        <v>-692.3850660924096</v>
      </c>
      <c r="E224" s="23">
        <f t="shared" si="38"/>
        <v>-256.12164142459085</v>
      </c>
      <c r="F224" s="17">
        <f t="shared" si="41"/>
        <v>-5986.188308091211</v>
      </c>
      <c r="G224" s="16">
        <f t="shared" si="42"/>
        <v>241932.78832698465</v>
      </c>
      <c r="H224" s="19">
        <f t="shared" si="43"/>
        <v>0.04608680743711014</v>
      </c>
      <c r="I224" s="19"/>
      <c r="J224" s="21">
        <f t="shared" si="44"/>
        <v>11382.080490204005</v>
      </c>
      <c r="K224" s="4"/>
      <c r="L224" s="4"/>
    </row>
    <row r="225" spans="1:12" ht="12">
      <c r="A225" s="4">
        <f t="shared" si="45"/>
        <v>196</v>
      </c>
      <c r="B225" s="21">
        <f t="shared" si="46"/>
        <v>241932.78832698465</v>
      </c>
      <c r="C225" s="17">
        <f t="shared" si="39"/>
        <v>-5051.804809348883</v>
      </c>
      <c r="D225" s="17">
        <f t="shared" si="40"/>
        <v>-678.2618573177364</v>
      </c>
      <c r="E225" s="23">
        <f t="shared" si="38"/>
        <v>-256.12164142459085</v>
      </c>
      <c r="F225" s="17">
        <f t="shared" si="41"/>
        <v>-5986.18830809121</v>
      </c>
      <c r="G225" s="16">
        <f t="shared" si="42"/>
        <v>236880.98351763576</v>
      </c>
      <c r="H225" s="19">
        <f t="shared" si="43"/>
        <v>0.046345937904677545</v>
      </c>
      <c r="I225" s="19"/>
      <c r="J225" s="21">
        <f t="shared" si="44"/>
        <v>11212.601984907928</v>
      </c>
      <c r="K225" s="4"/>
      <c r="L225" s="4"/>
    </row>
    <row r="226" spans="1:12" ht="12">
      <c r="A226" s="4">
        <f t="shared" si="45"/>
        <v>197</v>
      </c>
      <c r="B226" s="21">
        <f t="shared" si="46"/>
        <v>236880.98351763576</v>
      </c>
      <c r="C226" s="17">
        <f t="shared" si="39"/>
        <v>-5065.967612731139</v>
      </c>
      <c r="D226" s="17">
        <f t="shared" si="40"/>
        <v>-664.0990539354818</v>
      </c>
      <c r="E226" s="23">
        <f t="shared" si="38"/>
        <v>-256.12164142459085</v>
      </c>
      <c r="F226" s="17">
        <f t="shared" si="41"/>
        <v>-5986.188308091211</v>
      </c>
      <c r="G226" s="16">
        <f t="shared" si="42"/>
        <v>231815.01590490463</v>
      </c>
      <c r="H226" s="19">
        <f t="shared" si="43"/>
        <v>0.04661686295092045</v>
      </c>
      <c r="I226" s="19"/>
      <c r="J226" s="21">
        <f t="shared" si="44"/>
        <v>11042.648344320873</v>
      </c>
      <c r="K226" s="4"/>
      <c r="L226" s="4"/>
    </row>
    <row r="227" spans="1:12" ht="12">
      <c r="A227" s="4">
        <f t="shared" si="45"/>
        <v>198</v>
      </c>
      <c r="B227" s="21">
        <f t="shared" si="46"/>
        <v>231815.01590490463</v>
      </c>
      <c r="C227" s="17">
        <f t="shared" si="39"/>
        <v>-5080.170121724994</v>
      </c>
      <c r="D227" s="17">
        <f t="shared" si="40"/>
        <v>-649.8965449416265</v>
      </c>
      <c r="E227" s="23">
        <f t="shared" si="38"/>
        <v>-256.12164142459085</v>
      </c>
      <c r="F227" s="17">
        <f t="shared" si="41"/>
        <v>-5986.188308091211</v>
      </c>
      <c r="G227" s="16">
        <f t="shared" si="42"/>
        <v>226734.84578317963</v>
      </c>
      <c r="H227" s="19">
        <f t="shared" si="43"/>
        <v>0.04690040545455701</v>
      </c>
      <c r="I227" s="19"/>
      <c r="J227" s="21">
        <f t="shared" si="44"/>
        <v>10872.218236394609</v>
      </c>
      <c r="K227" s="4"/>
      <c r="L227" s="4"/>
    </row>
    <row r="228" spans="1:12" ht="12">
      <c r="A228" s="4">
        <f t="shared" si="45"/>
        <v>199</v>
      </c>
      <c r="B228" s="21">
        <f t="shared" si="46"/>
        <v>226734.84578317963</v>
      </c>
      <c r="C228" s="17">
        <f t="shared" si="39"/>
        <v>-5094.412447645671</v>
      </c>
      <c r="D228" s="17">
        <f t="shared" si="40"/>
        <v>-635.6542190209486</v>
      </c>
      <c r="E228" s="23">
        <f t="shared" si="38"/>
        <v>-256.12164142459085</v>
      </c>
      <c r="F228" s="17">
        <f t="shared" si="41"/>
        <v>-5986.18830809121</v>
      </c>
      <c r="G228" s="16">
        <f t="shared" si="42"/>
        <v>221640.43333553395</v>
      </c>
      <c r="H228" s="19">
        <f t="shared" si="43"/>
        <v>0.047197466663681006</v>
      </c>
      <c r="I228" s="19"/>
      <c r="J228" s="21">
        <f t="shared" si="44"/>
        <v>10701.310325346474</v>
      </c>
      <c r="K228" s="4"/>
      <c r="L228" s="4"/>
    </row>
    <row r="229" spans="1:12" ht="12">
      <c r="A229" s="4">
        <f t="shared" si="45"/>
        <v>200</v>
      </c>
      <c r="B229" s="21">
        <f t="shared" si="46"/>
        <v>221640.43333553395</v>
      </c>
      <c r="C229" s="17">
        <f t="shared" si="39"/>
        <v>-5108.694702120467</v>
      </c>
      <c r="D229" s="17">
        <f t="shared" si="40"/>
        <v>-621.3719645461534</v>
      </c>
      <c r="E229" s="23">
        <f t="shared" si="38"/>
        <v>-256.12164142459085</v>
      </c>
      <c r="F229" s="17">
        <f t="shared" si="41"/>
        <v>-5986.188308091211</v>
      </c>
      <c r="G229" s="16">
        <f t="shared" si="42"/>
        <v>216531.73863341348</v>
      </c>
      <c r="H229" s="19">
        <f t="shared" si="43"/>
        <v>0.04750903575300287</v>
      </c>
      <c r="I229" s="19"/>
      <c r="J229" s="21">
        <f t="shared" si="44"/>
        <v>10529.923271648931</v>
      </c>
      <c r="K229" s="4"/>
      <c r="L229" s="4"/>
    </row>
    <row r="230" spans="1:12" ht="12">
      <c r="A230" s="4">
        <f t="shared" si="45"/>
        <v>201</v>
      </c>
      <c r="B230" s="21">
        <f t="shared" si="46"/>
        <v>216531.73863341348</v>
      </c>
      <c r="C230" s="17">
        <f t="shared" si="39"/>
        <v>-5123.016997089622</v>
      </c>
      <c r="D230" s="17">
        <f t="shared" si="40"/>
        <v>-607.0496695769973</v>
      </c>
      <c r="E230" s="23">
        <f t="shared" si="38"/>
        <v>-256.12164142459085</v>
      </c>
      <c r="F230" s="17">
        <f t="shared" si="41"/>
        <v>-5986.18830809121</v>
      </c>
      <c r="G230" s="16">
        <f t="shared" si="42"/>
        <v>211408.72163632387</v>
      </c>
      <c r="H230" s="19">
        <f t="shared" si="43"/>
        <v>0.04783620081467671</v>
      </c>
      <c r="I230" s="19"/>
      <c r="J230" s="21">
        <f t="shared" si="44"/>
        <v>10358.055732019058</v>
      </c>
      <c r="K230" s="4"/>
      <c r="L230" s="4"/>
    </row>
    <row r="231" spans="1:12" ht="12">
      <c r="A231" s="4">
        <f t="shared" si="45"/>
        <v>202</v>
      </c>
      <c r="B231" s="21">
        <f t="shared" si="46"/>
        <v>211408.72163632387</v>
      </c>
      <c r="C231" s="17">
        <f t="shared" si="39"/>
        <v>-5137.379444807209</v>
      </c>
      <c r="D231" s="17">
        <f t="shared" si="40"/>
        <v>-592.6872218594104</v>
      </c>
      <c r="E231" s="23">
        <f t="shared" si="38"/>
        <v>-256.12164142459085</v>
      </c>
      <c r="F231" s="17">
        <f t="shared" si="41"/>
        <v>-5986.188308091211</v>
      </c>
      <c r="G231" s="16">
        <f t="shared" si="42"/>
        <v>206271.34219151665</v>
      </c>
      <c r="H231" s="19">
        <f t="shared" si="43"/>
        <v>0.04818016154002383</v>
      </c>
      <c r="I231" s="19"/>
      <c r="J231" s="21">
        <f t="shared" si="44"/>
        <v>10185.706359408015</v>
      </c>
      <c r="K231" s="4"/>
      <c r="L231" s="4"/>
    </row>
    <row r="232" spans="1:12" ht="12">
      <c r="A232" s="4">
        <f t="shared" si="45"/>
        <v>203</v>
      </c>
      <c r="B232" s="21">
        <f t="shared" si="46"/>
        <v>206271.34219151665</v>
      </c>
      <c r="C232" s="17">
        <f t="shared" si="39"/>
        <v>-5151.782157842003</v>
      </c>
      <c r="D232" s="17">
        <f t="shared" si="40"/>
        <v>-578.2845088246173</v>
      </c>
      <c r="E232" s="23">
        <f t="shared" si="38"/>
        <v>-256.12164142459085</v>
      </c>
      <c r="F232" s="17">
        <f t="shared" si="41"/>
        <v>-5986.188308091211</v>
      </c>
      <c r="G232" s="16">
        <f t="shared" si="42"/>
        <v>201119.56003367464</v>
      </c>
      <c r="H232" s="19">
        <f t="shared" si="43"/>
        <v>0.048542243903633736</v>
      </c>
      <c r="I232" s="19"/>
      <c r="J232" s="21">
        <f t="shared" si="44"/>
        <v>10012.873802990498</v>
      </c>
      <c r="K232" s="4"/>
      <c r="L232" s="4"/>
    </row>
    <row r="233" spans="1:12" ht="12">
      <c r="A233" s="4">
        <f t="shared" si="45"/>
        <v>204</v>
      </c>
      <c r="B233" s="21">
        <f t="shared" si="46"/>
        <v>201119.56003367464</v>
      </c>
      <c r="C233" s="17">
        <f t="shared" si="39"/>
        <v>-5166.225249078366</v>
      </c>
      <c r="D233" s="17">
        <f t="shared" si="40"/>
        <v>-563.8414175882546</v>
      </c>
      <c r="E233" s="23">
        <f t="shared" si="38"/>
        <v>-256.12164142459085</v>
      </c>
      <c r="F233" s="17">
        <f t="shared" si="41"/>
        <v>-5986.188308091211</v>
      </c>
      <c r="G233" s="16">
        <f t="shared" si="42"/>
        <v>195953.33478459629</v>
      </c>
      <c r="H233" s="19">
        <f t="shared" si="43"/>
        <v>0.048923917228670594</v>
      </c>
      <c r="I233" s="19"/>
      <c r="J233" s="21">
        <f t="shared" si="44"/>
        <v>9839.556708154145</v>
      </c>
      <c r="K233" s="4"/>
      <c r="L233" s="4"/>
    </row>
    <row r="234" spans="1:12" ht="12">
      <c r="A234" s="4">
        <f t="shared" si="45"/>
        <v>205</v>
      </c>
      <c r="B234" s="21">
        <f t="shared" si="46"/>
        <v>195953.33478459629</v>
      </c>
      <c r="C234" s="17">
        <f t="shared" si="39"/>
        <v>-5180.708831717135</v>
      </c>
      <c r="D234" s="17">
        <f t="shared" si="40"/>
        <v>-549.3578349494857</v>
      </c>
      <c r="E234" s="23">
        <f t="shared" si="38"/>
        <v>-256.12164142459085</v>
      </c>
      <c r="F234" s="17">
        <f t="shared" si="41"/>
        <v>-5986.188308091211</v>
      </c>
      <c r="G234" s="16">
        <f t="shared" si="42"/>
        <v>190772.62595287914</v>
      </c>
      <c r="H234" s="19">
        <f t="shared" si="43"/>
        <v>0.04932681409639748</v>
      </c>
      <c r="I234" s="19"/>
      <c r="J234" s="21">
        <f t="shared" si="44"/>
        <v>9665.753716488918</v>
      </c>
      <c r="K234" s="4"/>
      <c r="L234" s="4"/>
    </row>
    <row r="235" spans="1:12" ht="12">
      <c r="A235" s="4">
        <f t="shared" si="45"/>
        <v>206</v>
      </c>
      <c r="B235" s="21">
        <f t="shared" si="46"/>
        <v>190772.62595287914</v>
      </c>
      <c r="C235" s="17">
        <f t="shared" si="39"/>
        <v>-5195.233019276506</v>
      </c>
      <c r="D235" s="17">
        <f t="shared" si="40"/>
        <v>-534.833647390114</v>
      </c>
      <c r="E235" s="23">
        <f t="shared" si="38"/>
        <v>-256.12164142459085</v>
      </c>
      <c r="F235" s="17">
        <f t="shared" si="41"/>
        <v>-5986.188308091211</v>
      </c>
      <c r="G235" s="16">
        <f t="shared" si="42"/>
        <v>185577.39293360265</v>
      </c>
      <c r="H235" s="19">
        <f t="shared" si="43"/>
        <v>0.049752753668761945</v>
      </c>
      <c r="I235" s="19"/>
      <c r="J235" s="21">
        <f t="shared" si="44"/>
        <v>9491.463465776458</v>
      </c>
      <c r="K235" s="4"/>
      <c r="L235" s="4"/>
    </row>
    <row r="236" spans="1:12" ht="12">
      <c r="A236" s="4">
        <f t="shared" si="45"/>
        <v>207</v>
      </c>
      <c r="B236" s="21">
        <f t="shared" si="46"/>
        <v>185577.39293360265</v>
      </c>
      <c r="C236" s="17">
        <f t="shared" si="39"/>
        <v>-5209.797925592926</v>
      </c>
      <c r="D236" s="17">
        <f t="shared" si="40"/>
        <v>-520.2687410736936</v>
      </c>
      <c r="E236" s="23">
        <f t="shared" si="38"/>
        <v>-256.12164142459085</v>
      </c>
      <c r="F236" s="17">
        <f t="shared" si="41"/>
        <v>-5986.18830809121</v>
      </c>
      <c r="G236" s="16">
        <f t="shared" si="42"/>
        <v>180367.59500800972</v>
      </c>
      <c r="H236" s="19">
        <f t="shared" si="43"/>
        <v>0.050203769126732</v>
      </c>
      <c r="I236" s="19"/>
      <c r="J236" s="21">
        <f t="shared" si="44"/>
        <v>9316.684589979413</v>
      </c>
      <c r="K236" s="4"/>
      <c r="L236" s="4"/>
    </row>
    <row r="237" spans="1:12" ht="12">
      <c r="A237" s="4">
        <f t="shared" si="45"/>
        <v>208</v>
      </c>
      <c r="B237" s="21">
        <f t="shared" si="46"/>
        <v>180367.59500800972</v>
      </c>
      <c r="C237" s="17">
        <f t="shared" si="39"/>
        <v>-5224.4036648219835</v>
      </c>
      <c r="D237" s="17">
        <f t="shared" si="40"/>
        <v>-505.6630018446359</v>
      </c>
      <c r="E237" s="23">
        <f t="shared" si="38"/>
        <v>-256.12164142459085</v>
      </c>
      <c r="F237" s="17">
        <f t="shared" si="41"/>
        <v>-5986.18830809121</v>
      </c>
      <c r="G237" s="16">
        <f t="shared" si="42"/>
        <v>175143.19134318773</v>
      </c>
      <c r="H237" s="19">
        <f t="shared" si="43"/>
        <v>0.05068214009742033</v>
      </c>
      <c r="I237" s="19"/>
      <c r="J237" s="21">
        <f t="shared" si="44"/>
        <v>9141.415719230721</v>
      </c>
      <c r="K237" s="4"/>
      <c r="L237" s="4"/>
    </row>
    <row r="238" spans="1:12" ht="12">
      <c r="A238" s="4">
        <f t="shared" si="45"/>
        <v>209</v>
      </c>
      <c r="B238" s="21">
        <f t="shared" si="46"/>
        <v>175143.19134318773</v>
      </c>
      <c r="C238" s="17">
        <f t="shared" si="39"/>
        <v>-5239.050351439304</v>
      </c>
      <c r="D238" s="17">
        <f t="shared" si="40"/>
        <v>-491.0163152273159</v>
      </c>
      <c r="E238" s="23">
        <f t="shared" si="38"/>
        <v>-256.12164142459085</v>
      </c>
      <c r="F238" s="17">
        <f t="shared" si="41"/>
        <v>-5986.188308091211</v>
      </c>
      <c r="G238" s="16">
        <f t="shared" si="42"/>
        <v>169904.14099174843</v>
      </c>
      <c r="H238" s="19">
        <f t="shared" si="43"/>
        <v>0.051190431161294486</v>
      </c>
      <c r="I238" s="19"/>
      <c r="J238" s="21">
        <f t="shared" si="44"/>
        <v>8965.65547982288</v>
      </c>
      <c r="K238" s="4"/>
      <c r="L238" s="4"/>
    </row>
    <row r="239" spans="1:12" ht="12">
      <c r="A239" s="4">
        <f t="shared" si="45"/>
        <v>210</v>
      </c>
      <c r="B239" s="21">
        <f t="shared" si="46"/>
        <v>169904.14099174843</v>
      </c>
      <c r="C239" s="17">
        <f t="shared" si="39"/>
        <v>-5253.738100241445</v>
      </c>
      <c r="D239" s="17">
        <f t="shared" si="40"/>
        <v>-476.3285664251747</v>
      </c>
      <c r="E239" s="23">
        <f t="shared" si="38"/>
        <v>-256.12164142459085</v>
      </c>
      <c r="F239" s="17">
        <f t="shared" si="41"/>
        <v>-5986.18830809121</v>
      </c>
      <c r="G239" s="16">
        <f t="shared" si="42"/>
        <v>164650.402891507</v>
      </c>
      <c r="H239" s="19">
        <f t="shared" si="43"/>
        <v>0.05173153781239536</v>
      </c>
      <c r="I239" s="19"/>
      <c r="J239" s="21">
        <f t="shared" si="44"/>
        <v>8789.402494197186</v>
      </c>
      <c r="K239" s="4"/>
      <c r="L239" s="4"/>
    </row>
    <row r="240" spans="1:12" ht="12">
      <c r="A240" s="4">
        <f t="shared" si="45"/>
        <v>211</v>
      </c>
      <c r="B240" s="21">
        <f t="shared" si="46"/>
        <v>164650.402891507</v>
      </c>
      <c r="C240" s="17">
        <f t="shared" si="39"/>
        <v>-5268.4670263468</v>
      </c>
      <c r="D240" s="17">
        <f t="shared" si="40"/>
        <v>-461.59964031981934</v>
      </c>
      <c r="E240" s="23">
        <f t="shared" si="38"/>
        <v>-256.12164142459085</v>
      </c>
      <c r="F240" s="17">
        <f t="shared" si="41"/>
        <v>-5986.18830809121</v>
      </c>
      <c r="G240" s="16">
        <f t="shared" si="42"/>
        <v>159381.9358651602</v>
      </c>
      <c r="H240" s="19">
        <f t="shared" si="43"/>
        <v>0.052308741610599355</v>
      </c>
      <c r="I240" s="19"/>
      <c r="J240" s="21">
        <f t="shared" si="44"/>
        <v>8612.65538093292</v>
      </c>
      <c r="K240" s="4"/>
      <c r="L240" s="4"/>
    </row>
    <row r="241" spans="1:12" ht="12">
      <c r="A241" s="4">
        <f t="shared" si="45"/>
        <v>212</v>
      </c>
      <c r="B241" s="21">
        <f t="shared" si="46"/>
        <v>159381.9358651602</v>
      </c>
      <c r="C241" s="17">
        <f t="shared" si="39"/>
        <v>-5283.237245196498</v>
      </c>
      <c r="D241" s="17">
        <f t="shared" si="40"/>
        <v>-446.82942147012125</v>
      </c>
      <c r="E241" s="23">
        <f t="shared" si="38"/>
        <v>-256.12164142459085</v>
      </c>
      <c r="F241" s="17">
        <f t="shared" si="41"/>
        <v>-5986.18830809121</v>
      </c>
      <c r="G241" s="16">
        <f t="shared" si="42"/>
        <v>154098.6986199637</v>
      </c>
      <c r="H241" s="19">
        <f t="shared" si="43"/>
        <v>0.05292577674469362</v>
      </c>
      <c r="I241" s="19"/>
      <c r="J241" s="21">
        <f t="shared" si="44"/>
        <v>8435.412754736546</v>
      </c>
      <c r="K241" s="4"/>
      <c r="L241" s="4"/>
    </row>
    <row r="242" spans="1:12" ht="12">
      <c r="A242" s="4">
        <f t="shared" si="45"/>
        <v>213</v>
      </c>
      <c r="B242" s="21">
        <f t="shared" si="46"/>
        <v>154098.6986199637</v>
      </c>
      <c r="C242" s="17">
        <f t="shared" si="39"/>
        <v>-5298.048872555309</v>
      </c>
      <c r="D242" s="17">
        <f t="shared" si="40"/>
        <v>-432.01779411131105</v>
      </c>
      <c r="E242" s="23">
        <f t="shared" si="38"/>
        <v>-256.12164142459085</v>
      </c>
      <c r="F242" s="17">
        <f t="shared" si="41"/>
        <v>-5986.18830809121</v>
      </c>
      <c r="G242" s="16">
        <f t="shared" si="42"/>
        <v>148800.64974740837</v>
      </c>
      <c r="H242" s="19">
        <f t="shared" si="43"/>
        <v>0.05358691085896704</v>
      </c>
      <c r="I242" s="19"/>
      <c r="J242" s="21">
        <f t="shared" si="44"/>
        <v>8257.673226430821</v>
      </c>
      <c r="K242" s="4"/>
      <c r="L242" s="4"/>
    </row>
    <row r="243" spans="1:12" ht="12">
      <c r="A243" s="4">
        <f t="shared" si="45"/>
        <v>214</v>
      </c>
      <c r="B243" s="21">
        <f t="shared" si="46"/>
        <v>148800.64974740837</v>
      </c>
      <c r="C243" s="17">
        <f t="shared" si="39"/>
        <v>-5312.902024512548</v>
      </c>
      <c r="D243" s="17">
        <f t="shared" si="40"/>
        <v>-417.164642154071</v>
      </c>
      <c r="E243" s="23">
        <f t="shared" si="38"/>
        <v>-256.12164142459085</v>
      </c>
      <c r="F243" s="17">
        <f t="shared" si="41"/>
        <v>-5986.18830809121</v>
      </c>
      <c r="G243" s="16">
        <f t="shared" si="42"/>
        <v>143487.74772289582</v>
      </c>
      <c r="H243" s="19">
        <f t="shared" si="43"/>
        <v>0.05429704384126628</v>
      </c>
      <c r="I243" s="19"/>
      <c r="J243" s="21">
        <f t="shared" si="44"/>
        <v>8079.435402943941</v>
      </c>
      <c r="K243" s="4"/>
      <c r="L243" s="4"/>
    </row>
    <row r="244" spans="1:12" ht="12">
      <c r="A244" s="4">
        <f t="shared" si="45"/>
        <v>215</v>
      </c>
      <c r="B244" s="21">
        <f t="shared" si="46"/>
        <v>143487.74772289582</v>
      </c>
      <c r="C244" s="17">
        <f t="shared" si="39"/>
        <v>-5327.796817482994</v>
      </c>
      <c r="D244" s="17">
        <f t="shared" si="40"/>
        <v>-402.2698491836255</v>
      </c>
      <c r="E244" s="23">
        <f t="shared" si="38"/>
        <v>-256.12164142459085</v>
      </c>
      <c r="F244" s="17">
        <f t="shared" si="41"/>
        <v>-5986.18830809121</v>
      </c>
      <c r="G244" s="16">
        <f t="shared" si="42"/>
        <v>138159.9509054128</v>
      </c>
      <c r="H244" s="19">
        <f t="shared" si="43"/>
        <v>0.055061829408295265</v>
      </c>
      <c r="I244" s="19"/>
      <c r="J244" s="21">
        <f t="shared" si="44"/>
        <v>7900.6978872985965</v>
      </c>
      <c r="K244" s="4"/>
      <c r="L244" s="4"/>
    </row>
    <row r="245" spans="1:12" ht="12">
      <c r="A245" s="4">
        <f t="shared" si="45"/>
        <v>216</v>
      </c>
      <c r="B245" s="21">
        <f t="shared" si="46"/>
        <v>138159.9509054128</v>
      </c>
      <c r="C245" s="17">
        <f t="shared" si="39"/>
        <v>-5342.733368207791</v>
      </c>
      <c r="D245" s="17">
        <f t="shared" si="40"/>
        <v>-387.3332984588287</v>
      </c>
      <c r="E245" s="23">
        <f t="shared" si="38"/>
        <v>-256.12164142459085</v>
      </c>
      <c r="F245" s="17">
        <f t="shared" si="41"/>
        <v>-5986.18830809121</v>
      </c>
      <c r="G245" s="16">
        <f t="shared" si="42"/>
        <v>132817.21753720503</v>
      </c>
      <c r="H245" s="19">
        <f t="shared" si="43"/>
        <v>0.05588782587138661</v>
      </c>
      <c r="I245" s="19"/>
      <c r="J245" s="21">
        <f t="shared" si="44"/>
        <v>7721.459278601034</v>
      </c>
      <c r="K245" s="4"/>
      <c r="L245" s="4"/>
    </row>
    <row r="246" spans="1:12" ht="12">
      <c r="A246" s="4">
        <f t="shared" si="45"/>
        <v>217</v>
      </c>
      <c r="B246" s="21">
        <f t="shared" si="46"/>
        <v>132817.21753720503</v>
      </c>
      <c r="C246" s="17">
        <f t="shared" si="39"/>
        <v>-5357.711793755371</v>
      </c>
      <c r="D246" s="17">
        <f t="shared" si="40"/>
        <v>-372.35487291124906</v>
      </c>
      <c r="E246" s="23">
        <f t="shared" si="38"/>
        <v>-256.12164142459085</v>
      </c>
      <c r="F246" s="17">
        <f t="shared" si="41"/>
        <v>-5986.188308091211</v>
      </c>
      <c r="G246" s="16">
        <f t="shared" si="42"/>
        <v>127459.50574344966</v>
      </c>
      <c r="H246" s="19">
        <f t="shared" si="43"/>
        <v>0.05678268459371601</v>
      </c>
      <c r="I246" s="19"/>
      <c r="J246" s="21">
        <f t="shared" si="44"/>
        <v>7541.71817203008</v>
      </c>
      <c r="K246" s="4"/>
      <c r="L246" s="4"/>
    </row>
    <row r="247" spans="1:12" ht="12">
      <c r="A247" s="4">
        <f t="shared" si="45"/>
        <v>218</v>
      </c>
      <c r="B247" s="21">
        <f t="shared" si="46"/>
        <v>127459.50574344966</v>
      </c>
      <c r="C247" s="17">
        <f t="shared" si="39"/>
        <v>-5372.732211522368</v>
      </c>
      <c r="D247" s="17">
        <f t="shared" si="40"/>
        <v>-357.3344551442526</v>
      </c>
      <c r="E247" s="23">
        <f t="shared" si="38"/>
        <v>-256.12164142459085</v>
      </c>
      <c r="F247" s="17">
        <f t="shared" si="41"/>
        <v>-5986.188308091211</v>
      </c>
      <c r="G247" s="16">
        <f t="shared" si="42"/>
        <v>122086.77353192729</v>
      </c>
      <c r="H247" s="19">
        <f t="shared" si="43"/>
        <v>0.05775538761026805</v>
      </c>
      <c r="I247" s="19"/>
      <c r="J247" s="21">
        <f t="shared" si="44"/>
        <v>7361.473158826122</v>
      </c>
      <c r="K247" s="4"/>
      <c r="L247" s="4"/>
    </row>
    <row r="248" spans="1:12" ht="12">
      <c r="A248" s="4">
        <f t="shared" si="45"/>
        <v>219</v>
      </c>
      <c r="B248" s="21">
        <f t="shared" si="46"/>
        <v>122086.77353192729</v>
      </c>
      <c r="C248" s="17">
        <f t="shared" si="39"/>
        <v>-5387.794739234539</v>
      </c>
      <c r="D248" s="17">
        <f t="shared" si="40"/>
        <v>-342.27192743208167</v>
      </c>
      <c r="E248" s="23">
        <f t="shared" si="38"/>
        <v>-256.12164142459085</v>
      </c>
      <c r="F248" s="17">
        <f t="shared" si="41"/>
        <v>-5986.188308091211</v>
      </c>
      <c r="G248" s="16">
        <f t="shared" si="42"/>
        <v>116698.97879269275</v>
      </c>
      <c r="H248" s="19">
        <f t="shared" si="43"/>
        <v>0.05881655005324731</v>
      </c>
      <c r="I248" s="19"/>
      <c r="J248" s="21">
        <f t="shared" si="44"/>
        <v>7180.722826280071</v>
      </c>
      <c r="K248" s="4"/>
      <c r="L248" s="4"/>
    </row>
    <row r="249" spans="1:12" ht="12">
      <c r="A249" s="4">
        <f t="shared" si="45"/>
        <v>220</v>
      </c>
      <c r="B249" s="21">
        <f t="shared" si="46"/>
        <v>116698.97879269275</v>
      </c>
      <c r="C249" s="17">
        <f t="shared" si="39"/>
        <v>-5402.899494947686</v>
      </c>
      <c r="D249" s="17">
        <f t="shared" si="40"/>
        <v>-327.1671717189332</v>
      </c>
      <c r="E249" s="23">
        <f t="shared" si="38"/>
        <v>-256.12164142459085</v>
      </c>
      <c r="F249" s="17">
        <f t="shared" si="41"/>
        <v>-5986.18830809121</v>
      </c>
      <c r="G249" s="16">
        <f t="shared" si="42"/>
        <v>111296.07929774506</v>
      </c>
      <c r="H249" s="19">
        <f t="shared" si="43"/>
        <v>0.05997880898474982</v>
      </c>
      <c r="I249" s="19"/>
      <c r="J249" s="21">
        <f t="shared" si="44"/>
        <v>6999.465757722289</v>
      </c>
      <c r="K249" s="4"/>
      <c r="L249" s="14"/>
    </row>
    <row r="250" spans="1:12" ht="12">
      <c r="A250" s="4">
        <f t="shared" si="45"/>
        <v>221</v>
      </c>
      <c r="B250" s="21">
        <f t="shared" si="46"/>
        <v>111296.07929774506</v>
      </c>
      <c r="C250" s="17">
        <f t="shared" si="39"/>
        <v>-5418.046597048587</v>
      </c>
      <c r="D250" s="17">
        <f t="shared" si="40"/>
        <v>-312.02006961803323</v>
      </c>
      <c r="E250" s="23">
        <f t="shared" si="38"/>
        <v>-256.12164142459085</v>
      </c>
      <c r="F250" s="17">
        <f t="shared" si="41"/>
        <v>-5986.188308091211</v>
      </c>
      <c r="G250" s="16">
        <f t="shared" si="42"/>
        <v>105878.03270069648</v>
      </c>
      <c r="H250" s="19">
        <f t="shared" si="43"/>
        <v>0.06125732887923592</v>
      </c>
      <c r="I250" s="19"/>
      <c r="J250" s="21">
        <f t="shared" si="44"/>
        <v>6817.70053251149</v>
      </c>
      <c r="K250" s="4"/>
      <c r="L250" s="4"/>
    </row>
    <row r="251" spans="1:12" ht="12">
      <c r="A251" s="4">
        <f t="shared" si="45"/>
        <v>222</v>
      </c>
      <c r="B251" s="21">
        <f t="shared" si="46"/>
        <v>105878.03270069648</v>
      </c>
      <c r="C251" s="17">
        <f t="shared" si="39"/>
        <v>-5433.236164255912</v>
      </c>
      <c r="D251" s="17">
        <f t="shared" si="40"/>
        <v>-296.8305024107084</v>
      </c>
      <c r="E251" s="23">
        <f t="shared" si="38"/>
        <v>-256.12164142459085</v>
      </c>
      <c r="F251" s="17">
        <f t="shared" si="41"/>
        <v>-5986.188308091211</v>
      </c>
      <c r="G251" s="16">
        <f t="shared" si="42"/>
        <v>100444.79653644057</v>
      </c>
      <c r="H251" s="19">
        <f t="shared" si="43"/>
        <v>0.06267046673204707</v>
      </c>
      <c r="I251" s="19"/>
      <c r="J251" s="21">
        <f t="shared" si="44"/>
        <v>6635.425726023591</v>
      </c>
      <c r="K251" s="4"/>
      <c r="L251" s="4"/>
    </row>
    <row r="252" spans="1:12" ht="12">
      <c r="A252" s="4">
        <f t="shared" si="45"/>
        <v>223</v>
      </c>
      <c r="B252" s="21">
        <f t="shared" si="46"/>
        <v>100444.79653644057</v>
      </c>
      <c r="C252" s="17">
        <f t="shared" si="39"/>
        <v>-5448.468315621164</v>
      </c>
      <c r="D252" s="17">
        <f t="shared" si="40"/>
        <v>-281.5983510454564</v>
      </c>
      <c r="E252" s="23">
        <f t="shared" si="38"/>
        <v>-256.12164142459085</v>
      </c>
      <c r="F252" s="17">
        <f t="shared" si="41"/>
        <v>-5986.188308091211</v>
      </c>
      <c r="G252" s="16">
        <f t="shared" si="42"/>
        <v>94996.3282208194</v>
      </c>
      <c r="H252" s="19">
        <f t="shared" si="43"/>
        <v>0.06424065887076191</v>
      </c>
      <c r="I252" s="19"/>
      <c r="J252" s="21">
        <f t="shared" si="44"/>
        <v>6452.639909640567</v>
      </c>
      <c r="K252" s="4"/>
      <c r="L252" s="4"/>
    </row>
    <row r="253" spans="1:12" ht="12">
      <c r="A253" s="4">
        <f t="shared" si="45"/>
        <v>224</v>
      </c>
      <c r="B253" s="21">
        <f t="shared" si="46"/>
        <v>94996.3282208194</v>
      </c>
      <c r="C253" s="17">
        <f t="shared" si="39"/>
        <v>-5463.743170529608</v>
      </c>
      <c r="D253" s="17">
        <f t="shared" si="40"/>
        <v>-266.3234961370121</v>
      </c>
      <c r="E253" s="23">
        <f t="shared" si="38"/>
        <v>-256.12164142459085</v>
      </c>
      <c r="F253" s="17">
        <f t="shared" si="41"/>
        <v>-5986.18830809121</v>
      </c>
      <c r="G253" s="16">
        <f t="shared" si="42"/>
        <v>89532.5850502898</v>
      </c>
      <c r="H253" s="19">
        <f t="shared" si="43"/>
        <v>0.06599562075879524</v>
      </c>
      <c r="I253" s="19"/>
      <c r="J253" s="21">
        <f t="shared" si="44"/>
        <v>6269.341650739235</v>
      </c>
      <c r="K253" s="4"/>
      <c r="L253" s="4"/>
    </row>
    <row r="254" spans="1:12" ht="12">
      <c r="A254" s="4">
        <f t="shared" si="45"/>
        <v>225</v>
      </c>
      <c r="B254" s="21">
        <f t="shared" si="46"/>
        <v>89532.5850502898</v>
      </c>
      <c r="C254" s="17">
        <f t="shared" si="39"/>
        <v>-5479.060848701207</v>
      </c>
      <c r="D254" s="17">
        <f t="shared" si="40"/>
        <v>-251.00581796541243</v>
      </c>
      <c r="E254" s="23">
        <f t="shared" si="38"/>
        <v>-256.12164142459085</v>
      </c>
      <c r="F254" s="17">
        <f t="shared" si="41"/>
        <v>-5986.18830809121</v>
      </c>
      <c r="G254" s="16">
        <f t="shared" si="42"/>
        <v>84053.52420158859</v>
      </c>
      <c r="H254" s="19">
        <f t="shared" si="43"/>
        <v>0.0679699967253469</v>
      </c>
      <c r="I254" s="19"/>
      <c r="J254" s="21">
        <f t="shared" si="44"/>
        <v>6085.52951268004</v>
      </c>
      <c r="K254" s="4"/>
      <c r="L254" s="4"/>
    </row>
    <row r="255" spans="1:12" ht="12">
      <c r="A255" s="4">
        <f t="shared" si="45"/>
        <v>226</v>
      </c>
      <c r="B255" s="21">
        <f t="shared" si="46"/>
        <v>84053.52420158859</v>
      </c>
      <c r="C255" s="17">
        <f t="shared" si="39"/>
        <v>-5494.421470191562</v>
      </c>
      <c r="D255" s="17">
        <f t="shared" si="40"/>
        <v>-235.64519647505745</v>
      </c>
      <c r="E255" s="23">
        <f t="shared" si="38"/>
        <v>-256.12164142459085</v>
      </c>
      <c r="F255" s="17">
        <f t="shared" si="41"/>
        <v>-5986.18830809121</v>
      </c>
      <c r="G255" s="16">
        <f t="shared" si="42"/>
        <v>78559.10273139703</v>
      </c>
      <c r="H255" s="19">
        <f t="shared" si="43"/>
        <v>0.07020766958733002</v>
      </c>
      <c r="I255" s="19"/>
      <c r="J255" s="21">
        <f t="shared" si="44"/>
        <v>5901.202054795779</v>
      </c>
      <c r="K255" s="4"/>
      <c r="L255" s="4"/>
    </row>
    <row r="256" spans="1:12" ht="12">
      <c r="A256" s="4">
        <f t="shared" si="45"/>
        <v>227</v>
      </c>
      <c r="B256" s="21">
        <f t="shared" si="46"/>
        <v>78559.10273139703</v>
      </c>
      <c r="C256" s="17">
        <f t="shared" si="39"/>
        <v>-5509.825155392849</v>
      </c>
      <c r="D256" s="17">
        <f t="shared" si="40"/>
        <v>-220.24151127377002</v>
      </c>
      <c r="E256" s="23">
        <f t="shared" si="38"/>
        <v>-256.12164142459085</v>
      </c>
      <c r="F256" s="17">
        <f t="shared" si="41"/>
        <v>-5986.18830809121</v>
      </c>
      <c r="G256" s="16">
        <f t="shared" si="42"/>
        <v>73049.27757600418</v>
      </c>
      <c r="H256" s="19">
        <f t="shared" si="43"/>
        <v>0.07276506010926884</v>
      </c>
      <c r="I256" s="19"/>
      <c r="J256" s="21">
        <f t="shared" si="44"/>
        <v>5716.35783238033</v>
      </c>
      <c r="K256" s="4"/>
      <c r="L256" s="4"/>
    </row>
    <row r="257" spans="1:12" ht="12">
      <c r="A257" s="4">
        <f t="shared" si="45"/>
        <v>228</v>
      </c>
      <c r="B257" s="21">
        <f t="shared" si="46"/>
        <v>73049.27757600418</v>
      </c>
      <c r="C257" s="17">
        <f t="shared" si="39"/>
        <v>-5525.272025034768</v>
      </c>
      <c r="D257" s="17">
        <f t="shared" si="40"/>
        <v>-204.79464163185176</v>
      </c>
      <c r="E257" s="23">
        <f t="shared" si="38"/>
        <v>-256.12164142459085</v>
      </c>
      <c r="F257" s="17">
        <f t="shared" si="41"/>
        <v>-5986.188308091211</v>
      </c>
      <c r="G257" s="16">
        <f t="shared" si="42"/>
        <v>67524.00555096942</v>
      </c>
      <c r="H257" s="19">
        <f t="shared" si="43"/>
        <v>0.07571594929084113</v>
      </c>
      <c r="I257" s="19"/>
      <c r="J257" s="21">
        <f t="shared" si="44"/>
        <v>5530.995396677311</v>
      </c>
      <c r="K257" s="4"/>
      <c r="L257" s="4"/>
    </row>
    <row r="258" spans="1:12" ht="12">
      <c r="A258" s="4">
        <f t="shared" si="45"/>
        <v>229</v>
      </c>
      <c r="B258" s="21">
        <f t="shared" si="46"/>
        <v>67524.00555096942</v>
      </c>
      <c r="C258" s="17">
        <f t="shared" si="39"/>
        <v>-5540.762200185483</v>
      </c>
      <c r="D258" s="17">
        <f t="shared" si="40"/>
        <v>-189.3044664811369</v>
      </c>
      <c r="E258" s="23">
        <f t="shared" si="38"/>
        <v>-256.12164142459085</v>
      </c>
      <c r="F258" s="17">
        <f t="shared" si="41"/>
        <v>-5986.188308091211</v>
      </c>
      <c r="G258" s="16">
        <f t="shared" si="42"/>
        <v>61983.24335078394</v>
      </c>
      <c r="H258" s="19">
        <f t="shared" si="43"/>
        <v>0.07915871179819241</v>
      </c>
      <c r="I258" s="19"/>
      <c r="J258" s="21">
        <f t="shared" si="44"/>
        <v>5345.113294868733</v>
      </c>
      <c r="K258" s="4"/>
      <c r="L258" s="4"/>
    </row>
    <row r="259" spans="1:12" ht="12">
      <c r="A259" s="4">
        <f t="shared" si="45"/>
        <v>230</v>
      </c>
      <c r="B259" s="21">
        <f t="shared" si="46"/>
        <v>61983.24335078394</v>
      </c>
      <c r="C259" s="17">
        <f t="shared" si="39"/>
        <v>-5556.295802252576</v>
      </c>
      <c r="D259" s="17">
        <f t="shared" si="40"/>
        <v>-173.77086441404353</v>
      </c>
      <c r="E259" s="23">
        <f t="shared" si="38"/>
        <v>-256.12164142459085</v>
      </c>
      <c r="F259" s="17">
        <f t="shared" si="41"/>
        <v>-5986.188308091211</v>
      </c>
      <c r="G259" s="16">
        <f t="shared" si="42"/>
        <v>56426.94754853136</v>
      </c>
      <c r="H259" s="19">
        <f t="shared" si="43"/>
        <v>0.08322749490323932</v>
      </c>
      <c r="I259" s="19"/>
      <c r="J259" s="21">
        <f t="shared" si="44"/>
        <v>5158.710070063612</v>
      </c>
      <c r="K259" s="4"/>
      <c r="L259" s="4"/>
    </row>
    <row r="260" spans="1:12" ht="12">
      <c r="A260" s="4">
        <f t="shared" si="45"/>
        <v>231</v>
      </c>
      <c r="B260" s="21">
        <f t="shared" si="46"/>
        <v>56426.94754853136</v>
      </c>
      <c r="C260" s="17">
        <f t="shared" si="39"/>
        <v>-5571.8729529839975</v>
      </c>
      <c r="D260" s="17">
        <f t="shared" si="40"/>
        <v>-158.19371368262188</v>
      </c>
      <c r="E260" s="23">
        <f t="shared" si="38"/>
        <v>-256.12164142459085</v>
      </c>
      <c r="F260" s="17">
        <f t="shared" si="41"/>
        <v>-5986.18830809121</v>
      </c>
      <c r="G260" s="16">
        <f t="shared" si="42"/>
        <v>50855.07459554736</v>
      </c>
      <c r="H260" s="19">
        <f t="shared" si="43"/>
        <v>0.0881101047865552</v>
      </c>
      <c r="I260" s="19"/>
      <c r="J260" s="21">
        <f t="shared" si="44"/>
        <v>4971.7842612865525</v>
      </c>
      <c r="K260" s="4"/>
      <c r="L260" s="4"/>
    </row>
    <row r="261" spans="1:12" ht="12">
      <c r="A261" s="4">
        <f t="shared" si="45"/>
        <v>232</v>
      </c>
      <c r="B261" s="21">
        <f t="shared" si="46"/>
        <v>50855.07459554736</v>
      </c>
      <c r="C261" s="17">
        <f t="shared" si="39"/>
        <v>-5587.49377446902</v>
      </c>
      <c r="D261" s="17">
        <f t="shared" si="40"/>
        <v>-142.57289219760008</v>
      </c>
      <c r="E261" s="23">
        <f t="shared" si="38"/>
        <v>-256.12164142459085</v>
      </c>
      <c r="F261" s="17">
        <f t="shared" si="41"/>
        <v>-5986.18830809121</v>
      </c>
      <c r="G261" s="16">
        <f t="shared" si="42"/>
        <v>45267.58082107834</v>
      </c>
      <c r="H261" s="19">
        <f t="shared" si="43"/>
        <v>0.09407781704217943</v>
      </c>
      <c r="I261" s="19"/>
      <c r="J261" s="21">
        <f t="shared" si="44"/>
        <v>4784.334403466292</v>
      </c>
      <c r="K261" s="4"/>
      <c r="L261" s="4"/>
    </row>
    <row r="262" spans="1:12" ht="12">
      <c r="A262" s="4">
        <f t="shared" si="45"/>
        <v>233</v>
      </c>
      <c r="B262" s="21">
        <f t="shared" si="46"/>
        <v>45267.58082107834</v>
      </c>
      <c r="C262" s="17">
        <f t="shared" si="39"/>
        <v>-5603.158389139193</v>
      </c>
      <c r="D262" s="17">
        <f t="shared" si="40"/>
        <v>-126.90827752742751</v>
      </c>
      <c r="E262" s="23">
        <f t="shared" si="38"/>
        <v>-256.12164142459085</v>
      </c>
      <c r="F262" s="17">
        <f t="shared" si="41"/>
        <v>-5986.188308091211</v>
      </c>
      <c r="G262" s="16">
        <f t="shared" si="42"/>
        <v>39664.42243193915</v>
      </c>
      <c r="H262" s="19">
        <f t="shared" si="43"/>
        <v>0.10153754506103355</v>
      </c>
      <c r="I262" s="19"/>
      <c r="J262" s="21">
        <f t="shared" si="44"/>
        <v>4596.359027424221</v>
      </c>
      <c r="K262" s="4"/>
      <c r="L262" s="4"/>
    </row>
    <row r="263" spans="1:12" ht="12">
      <c r="A263" s="4">
        <f t="shared" si="45"/>
        <v>234</v>
      </c>
      <c r="B263" s="21">
        <f t="shared" si="46"/>
        <v>39664.42243193915</v>
      </c>
      <c r="C263" s="17">
        <f t="shared" si="39"/>
        <v>-5618.866919769304</v>
      </c>
      <c r="D263" s="17">
        <f t="shared" si="40"/>
        <v>-111.1997468973148</v>
      </c>
      <c r="E263" s="23">
        <f t="shared" si="38"/>
        <v>-256.12164142459085</v>
      </c>
      <c r="F263" s="17">
        <f t="shared" si="41"/>
        <v>-5986.18830809121</v>
      </c>
      <c r="G263" s="16">
        <f t="shared" si="42"/>
        <v>34045.55551216985</v>
      </c>
      <c r="H263" s="19">
        <f t="shared" si="43"/>
        <v>0.11112872417155156</v>
      </c>
      <c r="I263" s="19"/>
      <c r="J263" s="21">
        <f t="shared" si="44"/>
        <v>4407.856659862869</v>
      </c>
      <c r="K263" s="4"/>
      <c r="L263" s="4"/>
    </row>
    <row r="264" spans="1:12" ht="12">
      <c r="A264" s="4">
        <f t="shared" si="45"/>
        <v>235</v>
      </c>
      <c r="B264" s="21">
        <f t="shared" si="46"/>
        <v>34045.55551216985</v>
      </c>
      <c r="C264" s="17">
        <f t="shared" si="39"/>
        <v>-5634.6194894783475</v>
      </c>
      <c r="D264" s="17">
        <f t="shared" si="40"/>
        <v>-95.44717718827204</v>
      </c>
      <c r="E264" s="23">
        <f t="shared" si="38"/>
        <v>-256.12164142459085</v>
      </c>
      <c r="F264" s="17">
        <f t="shared" si="41"/>
        <v>-5986.18830809121</v>
      </c>
      <c r="G264" s="16">
        <f t="shared" si="42"/>
        <v>28410.9360226915</v>
      </c>
      <c r="H264" s="19">
        <f t="shared" si="43"/>
        <v>0.12391707992094012</v>
      </c>
      <c r="I264" s="19"/>
      <c r="J264" s="21">
        <f t="shared" si="44"/>
        <v>4218.825823354355</v>
      </c>
      <c r="K264" s="4"/>
      <c r="L264" s="4"/>
    </row>
    <row r="265" spans="1:12" ht="12">
      <c r="A265" s="4">
        <f t="shared" si="45"/>
        <v>236</v>
      </c>
      <c r="B265" s="21">
        <f t="shared" si="46"/>
        <v>28410.9360226915</v>
      </c>
      <c r="C265" s="17">
        <f t="shared" si="39"/>
        <v>-5650.416221730476</v>
      </c>
      <c r="D265" s="17">
        <f t="shared" si="40"/>
        <v>-79.65044493614336</v>
      </c>
      <c r="E265" s="23">
        <f t="shared" si="38"/>
        <v>-256.12164142459085</v>
      </c>
      <c r="F265" s="17">
        <f t="shared" si="41"/>
        <v>-5986.18830809121</v>
      </c>
      <c r="G265" s="16">
        <f t="shared" si="42"/>
        <v>22760.519800961025</v>
      </c>
      <c r="H265" s="19">
        <f t="shared" si="43"/>
        <v>0.14182091829395133</v>
      </c>
      <c r="I265" s="19"/>
      <c r="J265" s="21">
        <f t="shared" si="44"/>
        <v>4029.26503632881</v>
      </c>
      <c r="K265" s="4"/>
      <c r="L265" s="4"/>
    </row>
    <row r="266" spans="1:12" ht="12">
      <c r="A266" s="4">
        <f t="shared" si="45"/>
        <v>237</v>
      </c>
      <c r="B266" s="21">
        <f t="shared" si="46"/>
        <v>22760.519800961025</v>
      </c>
      <c r="C266" s="17">
        <f t="shared" si="39"/>
        <v>-5666.25724033598</v>
      </c>
      <c r="D266" s="17">
        <f t="shared" si="40"/>
        <v>-63.80942633063955</v>
      </c>
      <c r="E266" s="23">
        <f t="shared" si="38"/>
        <v>-256.12164142459085</v>
      </c>
      <c r="F266" s="17">
        <f t="shared" si="41"/>
        <v>-5986.18830809121</v>
      </c>
      <c r="G266" s="16">
        <f t="shared" si="42"/>
        <v>17094.262560625044</v>
      </c>
      <c r="H266" s="19">
        <f t="shared" si="43"/>
        <v>0.16867685125981446</v>
      </c>
      <c r="I266" s="19"/>
      <c r="J266" s="21">
        <f t="shared" si="44"/>
        <v>3839.172813062765</v>
      </c>
      <c r="K266" s="4"/>
      <c r="L266" s="4"/>
    </row>
    <row r="267" spans="1:12" ht="12">
      <c r="A267" s="4">
        <f t="shared" si="45"/>
        <v>238</v>
      </c>
      <c r="B267" s="21">
        <f t="shared" si="46"/>
        <v>17094.262560625044</v>
      </c>
      <c r="C267" s="17">
        <f t="shared" si="39"/>
        <v>-5682.142669452252</v>
      </c>
      <c r="D267" s="17">
        <f t="shared" si="40"/>
        <v>-47.92399721436756</v>
      </c>
      <c r="E267" s="23">
        <f t="shared" si="38"/>
        <v>-256.12164142459085</v>
      </c>
      <c r="F267" s="17">
        <f t="shared" si="41"/>
        <v>-5986.188308091211</v>
      </c>
      <c r="G267" s="16">
        <f t="shared" si="42"/>
        <v>11412.119891172792</v>
      </c>
      <c r="H267" s="19">
        <f t="shared" si="43"/>
        <v>0.2134369734130311</v>
      </c>
      <c r="I267" s="19"/>
      <c r="J267" s="21">
        <f t="shared" si="44"/>
        <v>3648.5476636675007</v>
      </c>
      <c r="K267" s="4"/>
      <c r="L267" s="4"/>
    </row>
    <row r="268" spans="1:12" ht="12">
      <c r="A268" s="4">
        <f t="shared" si="45"/>
        <v>239</v>
      </c>
      <c r="B268" s="21">
        <f t="shared" si="46"/>
        <v>11412.119891172792</v>
      </c>
      <c r="C268" s="17">
        <f t="shared" si="39"/>
        <v>-5698.072633584762</v>
      </c>
      <c r="D268" s="17">
        <f t="shared" si="40"/>
        <v>-31.99403308185737</v>
      </c>
      <c r="E268" s="23">
        <f t="shared" si="38"/>
        <v>-256.12164142459085</v>
      </c>
      <c r="F268" s="17">
        <f t="shared" si="41"/>
        <v>-5986.18830809121</v>
      </c>
      <c r="G268" s="16">
        <f t="shared" si="42"/>
        <v>5714.047257588029</v>
      </c>
      <c r="H268" s="19">
        <f t="shared" si="43"/>
        <v>0.3029575685365563</v>
      </c>
      <c r="I268" s="19"/>
      <c r="J268" s="21">
        <f t="shared" si="44"/>
        <v>3457.3880940773784</v>
      </c>
      <c r="K268" s="4"/>
      <c r="L268" s="4"/>
    </row>
    <row r="269" spans="1:12" ht="12">
      <c r="A269" s="4">
        <f t="shared" si="45"/>
        <v>240</v>
      </c>
      <c r="B269" s="21">
        <f t="shared" si="46"/>
        <v>5714.047257588029</v>
      </c>
      <c r="C269" s="17">
        <f t="shared" si="39"/>
        <v>-5714.047257588034</v>
      </c>
      <c r="D269" s="17">
        <f t="shared" si="40"/>
        <v>-16.019409078586225</v>
      </c>
      <c r="E269" s="23">
        <f t="shared" si="38"/>
        <v>-256.12164142459085</v>
      </c>
      <c r="F269" s="17">
        <f t="shared" si="41"/>
        <v>-5986.188308091211</v>
      </c>
      <c r="G269" s="16">
        <f t="shared" si="42"/>
        <v>0</v>
      </c>
      <c r="H269" s="19">
        <f t="shared" si="43"/>
        <v>0.5715200555440654</v>
      </c>
      <c r="I269" s="19"/>
      <c r="J269" s="21">
        <f t="shared" si="44"/>
        <v>3265.692606038125</v>
      </c>
      <c r="K269" s="4"/>
      <c r="L2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140625" style="0" customWidth="1"/>
    <col min="4" max="4" width="16.7109375" style="0" customWidth="1"/>
    <col min="5" max="5" width="14.8515625" style="0" customWidth="1"/>
    <col min="6" max="6" width="14.28125" style="0" customWidth="1"/>
    <col min="7" max="7" width="12.421875" style="0" customWidth="1"/>
    <col min="10" max="10" width="12.8515625" style="0" customWidth="1"/>
    <col min="12" max="12" width="13.421875" style="0" customWidth="1"/>
  </cols>
  <sheetData>
    <row r="1" spans="1:12" ht="13.5">
      <c r="A1" s="31" t="s">
        <v>53</v>
      </c>
      <c r="B1" s="28"/>
      <c r="C1" s="28"/>
      <c r="D1" s="28"/>
      <c r="E1" s="28"/>
      <c r="F1" s="27"/>
      <c r="G1" s="28"/>
      <c r="H1" s="28"/>
      <c r="I1" s="28"/>
      <c r="J1" s="28"/>
      <c r="K1" s="28"/>
      <c r="L1" s="28"/>
    </row>
    <row r="2" spans="1:12" ht="13.5">
      <c r="A2" s="31"/>
      <c r="B2" s="28"/>
      <c r="C2" s="28"/>
      <c r="D2" s="28"/>
      <c r="E2" s="28"/>
      <c r="F2" s="27"/>
      <c r="G2" s="28"/>
      <c r="H2" s="28"/>
      <c r="I2" s="28"/>
      <c r="J2" s="28"/>
      <c r="K2" s="28"/>
      <c r="L2" s="28"/>
    </row>
    <row r="3" spans="1:12" ht="13.5">
      <c r="A3" s="1" t="s">
        <v>38</v>
      </c>
      <c r="B3" s="46" t="s">
        <v>42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3.5">
      <c r="A4" s="46" t="s">
        <v>51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3.5">
      <c r="A5" s="3"/>
      <c r="D5" s="28"/>
      <c r="E5" s="28"/>
      <c r="F5" s="27"/>
      <c r="G5" s="28"/>
      <c r="H5" s="28"/>
      <c r="I5" s="28"/>
      <c r="J5" s="28"/>
      <c r="K5" s="28"/>
      <c r="L5" s="28"/>
    </row>
    <row r="6" spans="1:11" ht="12.75">
      <c r="A6" s="49" t="s">
        <v>39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49" t="s">
        <v>65</v>
      </c>
      <c r="B7" s="25"/>
      <c r="C7" s="25"/>
      <c r="D7" s="58"/>
      <c r="E7" s="58"/>
      <c r="F7" s="58"/>
      <c r="G7" s="58"/>
      <c r="H7" s="58"/>
      <c r="I7" s="58"/>
      <c r="J7" s="58"/>
      <c r="K7" s="58"/>
    </row>
    <row r="8" spans="1:11" ht="12.75">
      <c r="A8" s="49"/>
      <c r="B8" s="71"/>
      <c r="C8" s="71"/>
      <c r="D8" s="71"/>
      <c r="E8" s="24"/>
      <c r="F8" s="26"/>
      <c r="G8" s="58"/>
      <c r="H8" s="58"/>
      <c r="I8" s="58"/>
      <c r="J8" s="58"/>
      <c r="K8" s="58"/>
    </row>
    <row r="9" spans="1:12" ht="13.5">
      <c r="A9" s="31"/>
      <c r="B9" s="28"/>
      <c r="C9" s="28"/>
      <c r="D9" s="28"/>
      <c r="E9" s="28"/>
      <c r="F9" s="27"/>
      <c r="G9" s="28"/>
      <c r="H9" s="28"/>
      <c r="I9" s="28"/>
      <c r="J9" s="28"/>
      <c r="K9" s="28"/>
      <c r="L9" s="28"/>
    </row>
    <row r="10" spans="1:12" ht="13.5">
      <c r="A10" s="31" t="s">
        <v>64</v>
      </c>
      <c r="B10" s="28"/>
      <c r="C10" s="28"/>
      <c r="D10" s="28"/>
      <c r="E10" s="28"/>
      <c r="F10" s="27"/>
      <c r="G10" s="28"/>
      <c r="H10" s="28"/>
      <c r="I10" s="29" t="s">
        <v>54</v>
      </c>
      <c r="J10" s="28"/>
      <c r="K10" s="28"/>
      <c r="L10" s="28"/>
    </row>
    <row r="11" spans="1:12" ht="13.5">
      <c r="A11" s="28"/>
      <c r="B11" s="28"/>
      <c r="C11" s="28"/>
      <c r="D11" s="27"/>
      <c r="E11" s="30" t="s">
        <v>24</v>
      </c>
      <c r="F11" s="30" t="s">
        <v>24</v>
      </c>
      <c r="G11" s="27" t="s">
        <v>55</v>
      </c>
      <c r="H11" s="72"/>
      <c r="I11" s="28" t="s">
        <v>30</v>
      </c>
      <c r="J11" s="27"/>
      <c r="K11" s="27"/>
      <c r="L11" s="27"/>
    </row>
    <row r="12" spans="1:12" ht="13.5">
      <c r="A12" s="28" t="s">
        <v>56</v>
      </c>
      <c r="B12" s="28"/>
      <c r="C12" s="57">
        <v>0.03</v>
      </c>
      <c r="D12" s="27"/>
      <c r="E12" s="31" t="s">
        <v>23</v>
      </c>
      <c r="F12" s="32" t="s">
        <v>22</v>
      </c>
      <c r="G12" s="33" t="s">
        <v>25</v>
      </c>
      <c r="H12" s="32" t="s">
        <v>26</v>
      </c>
      <c r="I12" s="33" t="s">
        <v>28</v>
      </c>
      <c r="J12" s="33" t="s">
        <v>29</v>
      </c>
      <c r="K12" s="33"/>
      <c r="L12" s="33"/>
    </row>
    <row r="13" spans="1:12" ht="13.5">
      <c r="A13" s="28" t="s">
        <v>7</v>
      </c>
      <c r="B13" s="28"/>
      <c r="C13" s="73">
        <v>1000000</v>
      </c>
      <c r="D13" s="34" t="s">
        <v>57</v>
      </c>
      <c r="E13" s="91">
        <f>SUM(J27:J86)/SUM(B27:B86)</f>
        <v>0.04359570285129939</v>
      </c>
      <c r="F13" s="92">
        <f>-F27</f>
        <v>10518.03833333338</v>
      </c>
      <c r="G13" s="35">
        <v>1</v>
      </c>
      <c r="H13" s="93">
        <f>+C12</f>
        <v>0.03</v>
      </c>
      <c r="I13" s="28">
        <v>6</v>
      </c>
      <c r="J13" s="94">
        <f>I32</f>
        <v>28927.243792730955</v>
      </c>
      <c r="K13" s="28"/>
      <c r="L13" s="42"/>
    </row>
    <row r="14" spans="1:12" ht="13.5">
      <c r="A14" s="28" t="s">
        <v>14</v>
      </c>
      <c r="B14" s="28"/>
      <c r="C14" s="57">
        <v>0.00625</v>
      </c>
      <c r="D14" s="36" t="s">
        <v>16</v>
      </c>
      <c r="E14" s="95">
        <f>SUM(J87:J146)/SUM(B87:B146)</f>
        <v>0.04977113677346734</v>
      </c>
      <c r="F14" s="92">
        <f>-F87</f>
        <v>10144.246032305804</v>
      </c>
      <c r="G14" s="35">
        <v>2</v>
      </c>
      <c r="H14" s="93">
        <f>H13-(C$12/5)</f>
        <v>0.024</v>
      </c>
      <c r="I14" s="28">
        <v>12</v>
      </c>
      <c r="J14" s="94">
        <f>I38</f>
        <v>27621.46664106546</v>
      </c>
      <c r="K14" s="28"/>
      <c r="L14" s="42"/>
    </row>
    <row r="15" spans="1:12" ht="13.5">
      <c r="A15" s="28" t="s">
        <v>13</v>
      </c>
      <c r="B15" s="28"/>
      <c r="C15" s="98">
        <v>0.002475</v>
      </c>
      <c r="D15" s="34" t="s">
        <v>17</v>
      </c>
      <c r="E15" s="91">
        <f>SUM(J27:J146)/SUM(B27:B146)</f>
        <v>0.04523180515664963</v>
      </c>
      <c r="F15" s="96"/>
      <c r="G15" s="35">
        <v>3</v>
      </c>
      <c r="H15" s="93">
        <f>H14-(C$12/5)</f>
        <v>0.018000000000000002</v>
      </c>
      <c r="I15" s="28">
        <v>18</v>
      </c>
      <c r="J15" s="94">
        <f>I44</f>
        <v>21036.194250112163</v>
      </c>
      <c r="K15" s="28"/>
      <c r="L15" s="42"/>
    </row>
    <row r="16" spans="1:12" ht="13.5">
      <c r="A16" s="28" t="s">
        <v>58</v>
      </c>
      <c r="B16" s="28"/>
      <c r="C16" s="47">
        <v>0.001</v>
      </c>
      <c r="D16" s="27"/>
      <c r="E16" s="28"/>
      <c r="F16" s="96"/>
      <c r="G16" s="35">
        <v>4</v>
      </c>
      <c r="H16" s="93">
        <f>H15-(C$12/5)</f>
        <v>0.012000000000000002</v>
      </c>
      <c r="I16" s="28">
        <v>24</v>
      </c>
      <c r="J16" s="94">
        <f>I50</f>
        <v>19958.601712463886</v>
      </c>
      <c r="K16" s="28"/>
      <c r="L16" s="42"/>
    </row>
    <row r="17" spans="1:12" ht="13.5">
      <c r="A17" s="70" t="s">
        <v>59</v>
      </c>
      <c r="C17" s="47">
        <f>RATE(120,L28,-C13,0,0,C12/12)*12</f>
        <v>0.031114859731639046</v>
      </c>
      <c r="E17" s="58"/>
      <c r="F17" s="28"/>
      <c r="G17" s="35">
        <v>5</v>
      </c>
      <c r="H17" s="93">
        <f>H16-(C$12/5)</f>
        <v>0.006000000000000002</v>
      </c>
      <c r="I17" s="28">
        <v>30</v>
      </c>
      <c r="J17" s="94">
        <f>I56</f>
        <v>14148.101666781338</v>
      </c>
      <c r="K17" s="28"/>
      <c r="L17" s="42"/>
    </row>
    <row r="18" spans="1:12" ht="13.5">
      <c r="A18" s="70" t="s">
        <v>18</v>
      </c>
      <c r="C18" s="48">
        <f>G146</f>
        <v>-2.0736479200422764E-10</v>
      </c>
      <c r="E18" s="58"/>
      <c r="F18" s="28"/>
      <c r="G18" s="35"/>
      <c r="H18" s="78"/>
      <c r="I18" s="28">
        <v>36</v>
      </c>
      <c r="J18" s="94">
        <f>I62</f>
        <v>13314.398671609439</v>
      </c>
      <c r="K18" s="28"/>
      <c r="L18" s="42"/>
    </row>
    <row r="19" spans="1:12" ht="13.5">
      <c r="A19" s="27"/>
      <c r="B19" s="28"/>
      <c r="C19" s="75"/>
      <c r="D19" s="28"/>
      <c r="E19" s="28"/>
      <c r="F19" s="28"/>
      <c r="G19" s="35"/>
      <c r="H19" s="78"/>
      <c r="I19" s="28">
        <v>42</v>
      </c>
      <c r="J19" s="94">
        <f>I68</f>
        <v>8311.760688395028</v>
      </c>
      <c r="K19" s="28"/>
      <c r="L19" s="42"/>
    </row>
    <row r="20" spans="1:12" ht="13.5">
      <c r="A20" s="28"/>
      <c r="B20" s="28"/>
      <c r="C20" s="28"/>
      <c r="D20" s="28"/>
      <c r="E20" s="28"/>
      <c r="F20" s="28"/>
      <c r="G20" s="35"/>
      <c r="H20" s="78"/>
      <c r="I20" s="28">
        <v>48</v>
      </c>
      <c r="J20" s="94">
        <f>I74</f>
        <v>7738.416221292063</v>
      </c>
      <c r="K20" s="28"/>
      <c r="L20" s="42"/>
    </row>
    <row r="21" spans="1:12" ht="13.5">
      <c r="A21" s="28"/>
      <c r="B21" s="28"/>
      <c r="C21" s="28"/>
      <c r="D21" s="28"/>
      <c r="E21" s="28"/>
      <c r="F21" s="28"/>
      <c r="G21" s="35"/>
      <c r="H21" s="78"/>
      <c r="I21" s="28">
        <v>54</v>
      </c>
      <c r="J21" s="94">
        <f>I80</f>
        <v>3578.0469836505567</v>
      </c>
      <c r="K21" s="28"/>
      <c r="L21" s="42"/>
    </row>
    <row r="22" spans="1:12" ht="13.5">
      <c r="A22" s="28"/>
      <c r="B22" s="28"/>
      <c r="C22" s="28"/>
      <c r="D22" s="28"/>
      <c r="E22" s="28"/>
      <c r="F22" s="28"/>
      <c r="G22" s="35"/>
      <c r="H22" s="78"/>
      <c r="I22" s="28">
        <v>60</v>
      </c>
      <c r="J22" s="94">
        <f>I86</f>
        <v>3282.3266733050796</v>
      </c>
      <c r="K22" s="28"/>
      <c r="L22" s="42"/>
    </row>
    <row r="23" spans="1:12" ht="12.75">
      <c r="A23" s="4"/>
      <c r="B23" s="10" t="s">
        <v>3</v>
      </c>
      <c r="C23" s="4"/>
      <c r="D23" s="4"/>
      <c r="E23" s="4"/>
      <c r="F23" s="4"/>
      <c r="G23" s="76" t="s">
        <v>52</v>
      </c>
      <c r="H23" s="6"/>
      <c r="I23" s="7"/>
      <c r="J23" s="8"/>
      <c r="K23" s="7"/>
      <c r="L23" s="8"/>
    </row>
    <row r="24" spans="1:12" ht="12">
      <c r="A24" s="9" t="s">
        <v>9</v>
      </c>
      <c r="B24" s="10" t="s">
        <v>1</v>
      </c>
      <c r="C24" s="10" t="s">
        <v>0</v>
      </c>
      <c r="D24" s="10" t="s">
        <v>0</v>
      </c>
      <c r="E24" s="10" t="s">
        <v>9</v>
      </c>
      <c r="F24" s="10" t="s">
        <v>5</v>
      </c>
      <c r="G24" s="10" t="s">
        <v>1</v>
      </c>
      <c r="H24" s="10" t="s">
        <v>60</v>
      </c>
      <c r="I24" s="4"/>
      <c r="J24" s="4"/>
      <c r="K24" s="4"/>
      <c r="L24" s="4"/>
    </row>
    <row r="25" spans="1:12" ht="12">
      <c r="A25" s="11" t="s">
        <v>61</v>
      </c>
      <c r="B25" s="11" t="s">
        <v>2</v>
      </c>
      <c r="C25" s="11" t="s">
        <v>1</v>
      </c>
      <c r="D25" s="11" t="s">
        <v>4</v>
      </c>
      <c r="E25" s="11" t="s">
        <v>10</v>
      </c>
      <c r="F25" s="11" t="s">
        <v>6</v>
      </c>
      <c r="G25" s="11" t="s">
        <v>2</v>
      </c>
      <c r="H25" s="11" t="s">
        <v>8</v>
      </c>
      <c r="I25" s="12" t="s">
        <v>27</v>
      </c>
      <c r="J25" s="4"/>
      <c r="K25" s="13"/>
      <c r="L25" s="4"/>
    </row>
    <row r="26" spans="1:12" ht="12">
      <c r="A26" s="4">
        <v>0</v>
      </c>
      <c r="B26" s="4"/>
      <c r="C26" s="4"/>
      <c r="D26" s="4"/>
      <c r="E26" s="4"/>
      <c r="F26" s="14">
        <f>+C13</f>
        <v>1000000</v>
      </c>
      <c r="G26" s="4"/>
      <c r="H26" s="4"/>
      <c r="I26" s="15"/>
      <c r="J26" s="4" t="s">
        <v>19</v>
      </c>
      <c r="K26" s="4"/>
      <c r="L26" s="4"/>
    </row>
    <row r="27" spans="1:12" ht="12">
      <c r="A27" s="4">
        <v>1</v>
      </c>
      <c r="B27" s="16">
        <f>+C13</f>
        <v>1000000</v>
      </c>
      <c r="C27" s="17">
        <f aca="true" t="shared" si="0" ref="C27:C58">PPMT(C$17/12,A27,120,C$13)</f>
        <v>-7114.716689030126</v>
      </c>
      <c r="D27" s="17">
        <f aca="true" t="shared" si="1" ref="D27:D58">IPMT(C$17/12,A27,120,C$13)</f>
        <v>-2592.9049776365873</v>
      </c>
      <c r="E27" s="77">
        <f>-(SUM(C$14:C$16)/12*B27)</f>
        <v>-810.4166666666667</v>
      </c>
      <c r="F27" s="17">
        <f>C27+D27+E27</f>
        <v>-10518.03833333338</v>
      </c>
      <c r="G27" s="16">
        <f>SUM(B27:C27)</f>
        <v>992885.2833109698</v>
      </c>
      <c r="H27" s="19">
        <f>(D27+E27)/-B27*12</f>
        <v>0.040839859731639054</v>
      </c>
      <c r="I27" s="20">
        <f aca="true" t="shared" si="2" ref="I27:I38">H$13*B27</f>
        <v>30000</v>
      </c>
      <c r="J27" s="21">
        <f>B27*H27</f>
        <v>40839.85973163905</v>
      </c>
      <c r="K27" s="9" t="s">
        <v>20</v>
      </c>
      <c r="L27" s="22">
        <f>TRUNC(PMT(C12/2,20,-C13),2)</f>
        <v>58245.73</v>
      </c>
    </row>
    <row r="28" spans="1:12" ht="12">
      <c r="A28" s="4">
        <f>A27+1</f>
        <v>2</v>
      </c>
      <c r="B28" s="21">
        <f>G27</f>
        <v>992885.2833109698</v>
      </c>
      <c r="C28" s="17">
        <f t="shared" si="0"/>
        <v>-7133.164473347586</v>
      </c>
      <c r="D28" s="17">
        <f t="shared" si="1"/>
        <v>-2574.457193319127</v>
      </c>
      <c r="E28" s="77">
        <f>E27</f>
        <v>-810.4166666666667</v>
      </c>
      <c r="F28" s="17">
        <f aca="true" t="shared" si="3" ref="F28:F91">C28+D28+E28</f>
        <v>-10518.03833333338</v>
      </c>
      <c r="G28" s="16">
        <f aca="true" t="shared" si="4" ref="G28:G91">SUM(B28:C28)</f>
        <v>985752.1188376222</v>
      </c>
      <c r="H28" s="19">
        <f aca="true" t="shared" si="5" ref="H28:H91">(D28+E28)/-B28*12</f>
        <v>0.04090954615056762</v>
      </c>
      <c r="I28" s="20">
        <f t="shared" si="2"/>
        <v>29786.558499329094</v>
      </c>
      <c r="J28" s="21">
        <f aca="true" t="shared" si="6" ref="J28:J91">B28*H28</f>
        <v>40618.48631982953</v>
      </c>
      <c r="K28" s="9" t="s">
        <v>62</v>
      </c>
      <c r="L28" s="22">
        <f>L27/6</f>
        <v>9707.621666666668</v>
      </c>
    </row>
    <row r="29" spans="1:12" ht="12">
      <c r="A29" s="4">
        <f aca="true" t="shared" si="7" ref="A29:A92">A28+1</f>
        <v>3</v>
      </c>
      <c r="B29" s="21">
        <f aca="true" t="shared" si="8" ref="B29:B92">G28</f>
        <v>985752.1188376222</v>
      </c>
      <c r="C29" s="17">
        <f t="shared" si="0"/>
        <v>-7151.66009101683</v>
      </c>
      <c r="D29" s="17">
        <f t="shared" si="1"/>
        <v>-2555.9615756498833</v>
      </c>
      <c r="E29" s="77">
        <f aca="true" t="shared" si="9" ref="E29:E86">E28</f>
        <v>-810.4166666666667</v>
      </c>
      <c r="F29" s="17">
        <f t="shared" si="3"/>
        <v>-10518.03833333338</v>
      </c>
      <c r="G29" s="16">
        <f t="shared" si="4"/>
        <v>978600.4587466054</v>
      </c>
      <c r="H29" s="19">
        <f t="shared" si="5"/>
        <v>0.0409804231061997</v>
      </c>
      <c r="I29" s="20">
        <f t="shared" si="2"/>
        <v>29572.563565128665</v>
      </c>
      <c r="J29" s="21">
        <f t="shared" si="6"/>
        <v>40396.538907798604</v>
      </c>
      <c r="K29" s="4"/>
      <c r="L29" s="4"/>
    </row>
    <row r="30" spans="1:12" ht="12">
      <c r="A30" s="4">
        <f t="shared" si="7"/>
        <v>4</v>
      </c>
      <c r="B30" s="21">
        <f t="shared" si="8"/>
        <v>978600.4587466054</v>
      </c>
      <c r="C30" s="17">
        <f t="shared" si="0"/>
        <v>-7170.203666065192</v>
      </c>
      <c r="D30" s="17">
        <f t="shared" si="1"/>
        <v>-2537.4180006015213</v>
      </c>
      <c r="E30" s="77">
        <f t="shared" si="9"/>
        <v>-810.4166666666667</v>
      </c>
      <c r="F30" s="17">
        <f t="shared" si="3"/>
        <v>-10518.03833333338</v>
      </c>
      <c r="G30" s="16">
        <f t="shared" si="4"/>
        <v>971430.2550805402</v>
      </c>
      <c r="H30" s="19">
        <f t="shared" si="5"/>
        <v>0.04105252112662329</v>
      </c>
      <c r="I30" s="20">
        <f t="shared" si="2"/>
        <v>29358.01376239816</v>
      </c>
      <c r="J30" s="21">
        <f t="shared" si="6"/>
        <v>40174.01600721826</v>
      </c>
      <c r="K30" s="4"/>
      <c r="L30" s="4"/>
    </row>
    <row r="31" spans="1:12" ht="12">
      <c r="A31" s="4">
        <f t="shared" si="7"/>
        <v>5</v>
      </c>
      <c r="B31" s="21">
        <f t="shared" si="8"/>
        <v>971430.2550805402</v>
      </c>
      <c r="C31" s="17">
        <f t="shared" si="0"/>
        <v>-7188.795322841601</v>
      </c>
      <c r="D31" s="17">
        <f t="shared" si="1"/>
        <v>-2518.826343825113</v>
      </c>
      <c r="E31" s="77">
        <f t="shared" si="9"/>
        <v>-810.4166666666667</v>
      </c>
      <c r="F31" s="17">
        <f t="shared" si="3"/>
        <v>-10518.03833333338</v>
      </c>
      <c r="G31" s="16">
        <f t="shared" si="4"/>
        <v>964241.4597576986</v>
      </c>
      <c r="H31" s="19">
        <f t="shared" si="5"/>
        <v>0.04112587179260653</v>
      </c>
      <c r="I31" s="20">
        <f t="shared" si="2"/>
        <v>29142.907652416205</v>
      </c>
      <c r="J31" s="21">
        <f t="shared" si="6"/>
        <v>39950.916125901356</v>
      </c>
      <c r="K31" s="4"/>
      <c r="L31" s="4"/>
    </row>
    <row r="32" spans="1:12" ht="12">
      <c r="A32" s="4">
        <f t="shared" si="7"/>
        <v>6</v>
      </c>
      <c r="B32" s="21">
        <f t="shared" si="8"/>
        <v>964241.4597576986</v>
      </c>
      <c r="C32" s="17">
        <f t="shared" si="0"/>
        <v>-7207.435186017407</v>
      </c>
      <c r="D32" s="17">
        <f t="shared" si="1"/>
        <v>-2500.186480649306</v>
      </c>
      <c r="E32" s="77">
        <f t="shared" si="9"/>
        <v>-810.4166666666667</v>
      </c>
      <c r="F32" s="17">
        <f t="shared" si="3"/>
        <v>-10518.03833333338</v>
      </c>
      <c r="G32" s="16">
        <f t="shared" si="4"/>
        <v>957034.0245716812</v>
      </c>
      <c r="H32" s="19">
        <f t="shared" si="5"/>
        <v>0.04120050778336643</v>
      </c>
      <c r="I32" s="20">
        <f t="shared" si="2"/>
        <v>28927.243792730955</v>
      </c>
      <c r="J32" s="21">
        <f t="shared" si="6"/>
        <v>39727.237767791674</v>
      </c>
      <c r="K32" s="4"/>
      <c r="L32" s="4"/>
    </row>
    <row r="33" spans="1:12" ht="12">
      <c r="A33" s="4">
        <f t="shared" si="7"/>
        <v>7</v>
      </c>
      <c r="B33" s="21">
        <f t="shared" si="8"/>
        <v>957034.0245716812</v>
      </c>
      <c r="C33" s="17">
        <f t="shared" si="0"/>
        <v>-7226.123380587225</v>
      </c>
      <c r="D33" s="17">
        <f t="shared" si="1"/>
        <v>-2481.4982860794885</v>
      </c>
      <c r="E33" s="77">
        <f t="shared" si="9"/>
        <v>-810.4166666666667</v>
      </c>
      <c r="F33" s="17">
        <f t="shared" si="3"/>
        <v>-10518.03833333338</v>
      </c>
      <c r="G33" s="16">
        <f t="shared" si="4"/>
        <v>949807.901191094</v>
      </c>
      <c r="H33" s="19">
        <f t="shared" si="5"/>
        <v>0.04127646292474643</v>
      </c>
      <c r="I33" s="20">
        <f t="shared" si="2"/>
        <v>28711.020737150433</v>
      </c>
      <c r="J33" s="21">
        <f t="shared" si="6"/>
        <v>39502.97943295386</v>
      </c>
      <c r="K33" s="4"/>
      <c r="L33" s="4"/>
    </row>
    <row r="34" spans="1:12" ht="12">
      <c r="A34" s="4">
        <f t="shared" si="7"/>
        <v>8</v>
      </c>
      <c r="B34" s="21">
        <f t="shared" si="8"/>
        <v>949807.901191094</v>
      </c>
      <c r="C34" s="17">
        <f t="shared" si="0"/>
        <v>-7244.860031869765</v>
      </c>
      <c r="D34" s="17">
        <f t="shared" si="1"/>
        <v>-2462.7616347969474</v>
      </c>
      <c r="E34" s="77">
        <f t="shared" si="9"/>
        <v>-810.4166666666667</v>
      </c>
      <c r="F34" s="17">
        <f t="shared" si="3"/>
        <v>-10518.03833333338</v>
      </c>
      <c r="G34" s="16">
        <f t="shared" si="4"/>
        <v>942563.0411592242</v>
      </c>
      <c r="H34" s="19">
        <f t="shared" si="5"/>
        <v>0.041353772239952034</v>
      </c>
      <c r="I34" s="20">
        <f t="shared" si="2"/>
        <v>28494.23703573282</v>
      </c>
      <c r="J34" s="21">
        <f t="shared" si="6"/>
        <v>39278.13961756336</v>
      </c>
      <c r="K34" s="4"/>
      <c r="L34" s="4"/>
    </row>
    <row r="35" spans="1:12" ht="12">
      <c r="A35" s="4">
        <f t="shared" si="7"/>
        <v>9</v>
      </c>
      <c r="B35" s="21">
        <f t="shared" si="8"/>
        <v>942563.0411592242</v>
      </c>
      <c r="C35" s="17">
        <f t="shared" si="0"/>
        <v>-7263.645265508681</v>
      </c>
      <c r="D35" s="17">
        <f t="shared" si="1"/>
        <v>-2443.976401158032</v>
      </c>
      <c r="E35" s="77">
        <f t="shared" si="9"/>
        <v>-810.4166666666667</v>
      </c>
      <c r="F35" s="17">
        <f t="shared" si="3"/>
        <v>-10518.03833333338</v>
      </c>
      <c r="G35" s="16">
        <f t="shared" si="4"/>
        <v>935299.3958937156</v>
      </c>
      <c r="H35" s="19">
        <f t="shared" si="5"/>
        <v>0.04143247200300455</v>
      </c>
      <c r="I35" s="20">
        <f t="shared" si="2"/>
        <v>28276.891234776725</v>
      </c>
      <c r="J35" s="21">
        <f t="shared" si="6"/>
        <v>39052.71681389638</v>
      </c>
      <c r="K35" s="4"/>
      <c r="L35" s="4"/>
    </row>
    <row r="36" spans="1:12" ht="12">
      <c r="A36" s="4">
        <f t="shared" si="7"/>
        <v>10</v>
      </c>
      <c r="B36" s="21">
        <f t="shared" si="8"/>
        <v>935299.3958937156</v>
      </c>
      <c r="C36" s="17">
        <f t="shared" si="0"/>
        <v>-7282.479207473404</v>
      </c>
      <c r="D36" s="17">
        <f t="shared" si="1"/>
        <v>-2425.1424591933082</v>
      </c>
      <c r="E36" s="77">
        <f t="shared" si="9"/>
        <v>-810.4166666666667</v>
      </c>
      <c r="F36" s="17">
        <f t="shared" si="3"/>
        <v>-10518.03833333338</v>
      </c>
      <c r="G36" s="16">
        <f t="shared" si="4"/>
        <v>928016.9166862421</v>
      </c>
      <c r="H36" s="19">
        <f t="shared" si="5"/>
        <v>0.041512599795084065</v>
      </c>
      <c r="I36" s="20">
        <f t="shared" si="2"/>
        <v>28058.981876811467</v>
      </c>
      <c r="J36" s="21">
        <f t="shared" si="6"/>
        <v>38826.709510319706</v>
      </c>
      <c r="K36" s="4"/>
      <c r="L36" s="4"/>
    </row>
    <row r="37" spans="1:12" ht="12">
      <c r="A37" s="4">
        <f t="shared" si="7"/>
        <v>11</v>
      </c>
      <c r="B37" s="21">
        <f t="shared" si="8"/>
        <v>928016.9166862421</v>
      </c>
      <c r="C37" s="17">
        <f t="shared" si="0"/>
        <v>-7301.361984059999</v>
      </c>
      <c r="D37" s="17">
        <f t="shared" si="1"/>
        <v>-2406.2596826067156</v>
      </c>
      <c r="E37" s="77">
        <f t="shared" si="9"/>
        <v>-810.4166666666667</v>
      </c>
      <c r="F37" s="17">
        <f t="shared" si="3"/>
        <v>-10518.03833333338</v>
      </c>
      <c r="G37" s="16">
        <f t="shared" si="4"/>
        <v>920715.5547021821</v>
      </c>
      <c r="H37" s="19">
        <f t="shared" si="5"/>
        <v>0.04159419456394575</v>
      </c>
      <c r="I37" s="20">
        <f t="shared" si="2"/>
        <v>27840.50750058726</v>
      </c>
      <c r="J37" s="21">
        <f t="shared" si="6"/>
        <v>38600.11619128059</v>
      </c>
      <c r="K37" s="4"/>
      <c r="L37" s="4"/>
    </row>
    <row r="38" spans="1:12" ht="12">
      <c r="A38" s="4">
        <f t="shared" si="7"/>
        <v>12</v>
      </c>
      <c r="B38" s="21">
        <f t="shared" si="8"/>
        <v>920715.5547021821</v>
      </c>
      <c r="C38" s="17">
        <f t="shared" si="0"/>
        <v>-7320.293721891993</v>
      </c>
      <c r="D38" s="17">
        <f t="shared" si="1"/>
        <v>-2387.32794477472</v>
      </c>
      <c r="E38" s="77">
        <f t="shared" si="9"/>
        <v>-810.4166666666667</v>
      </c>
      <c r="F38" s="17">
        <f t="shared" si="3"/>
        <v>-10518.03833333338</v>
      </c>
      <c r="G38" s="16">
        <f t="shared" si="4"/>
        <v>913395.2609802901</v>
      </c>
      <c r="H38" s="19">
        <f t="shared" si="5"/>
        <v>0.04167729668660686</v>
      </c>
      <c r="I38" s="20">
        <f t="shared" si="2"/>
        <v>27621.46664106546</v>
      </c>
      <c r="J38" s="21">
        <f t="shared" si="6"/>
        <v>38372.93533729665</v>
      </c>
      <c r="K38" s="4"/>
      <c r="L38" s="4"/>
    </row>
    <row r="39" spans="1:12" ht="12">
      <c r="A39" s="4">
        <f t="shared" si="7"/>
        <v>13</v>
      </c>
      <c r="B39" s="21">
        <f t="shared" si="8"/>
        <v>913395.2609802901</v>
      </c>
      <c r="C39" s="17">
        <f t="shared" si="0"/>
        <v>-7339.274547921249</v>
      </c>
      <c r="D39" s="17">
        <f t="shared" si="1"/>
        <v>-2368.3471187454643</v>
      </c>
      <c r="E39" s="77">
        <f t="shared" si="9"/>
        <v>-810.4166666666667</v>
      </c>
      <c r="F39" s="17">
        <f t="shared" si="3"/>
        <v>-10518.03833333338</v>
      </c>
      <c r="G39" s="16">
        <f t="shared" si="4"/>
        <v>906055.9864323689</v>
      </c>
      <c r="H39" s="19">
        <f t="shared" si="5"/>
        <v>0.04176194803551614</v>
      </c>
      <c r="I39" s="20">
        <f aca="true" t="shared" si="10" ref="I39:I50">H$14*B39</f>
        <v>21921.486263526964</v>
      </c>
      <c r="J39" s="21">
        <f t="shared" si="6"/>
        <v>38145.165424945575</v>
      </c>
      <c r="K39" s="4"/>
      <c r="L39" s="4"/>
    </row>
    <row r="40" spans="1:12" ht="12">
      <c r="A40" s="4">
        <f t="shared" si="7"/>
        <v>14</v>
      </c>
      <c r="B40" s="21">
        <f t="shared" si="8"/>
        <v>906055.9864323689</v>
      </c>
      <c r="C40" s="17">
        <f t="shared" si="0"/>
        <v>-7358.304589428794</v>
      </c>
      <c r="D40" s="17">
        <f t="shared" si="1"/>
        <v>-2349.317077237918</v>
      </c>
      <c r="E40" s="77">
        <f t="shared" si="9"/>
        <v>-810.4166666666667</v>
      </c>
      <c r="F40" s="17">
        <f t="shared" si="3"/>
        <v>-10518.03833333338</v>
      </c>
      <c r="G40" s="16">
        <f t="shared" si="4"/>
        <v>898697.68184294</v>
      </c>
      <c r="H40" s="19">
        <f t="shared" si="5"/>
        <v>0.04184819204843393</v>
      </c>
      <c r="I40" s="20">
        <f t="shared" si="10"/>
        <v>21745.343674376854</v>
      </c>
      <c r="J40" s="21">
        <f t="shared" si="6"/>
        <v>37916.80492685502</v>
      </c>
      <c r="K40" s="4"/>
      <c r="L40" s="4"/>
    </row>
    <row r="41" spans="1:12" ht="12">
      <c r="A41" s="4">
        <f t="shared" si="7"/>
        <v>15</v>
      </c>
      <c r="B41" s="21">
        <f t="shared" si="8"/>
        <v>898697.68184294</v>
      </c>
      <c r="C41" s="17">
        <f t="shared" si="0"/>
        <v>-7377.383974025691</v>
      </c>
      <c r="D41" s="17">
        <f t="shared" si="1"/>
        <v>-2330.237692641022</v>
      </c>
      <c r="E41" s="77">
        <f t="shared" si="9"/>
        <v>-810.4166666666667</v>
      </c>
      <c r="F41" s="17">
        <f t="shared" si="3"/>
        <v>-10518.03833333338</v>
      </c>
      <c r="G41" s="16">
        <f t="shared" si="4"/>
        <v>891320.2978689143</v>
      </c>
      <c r="H41" s="19">
        <f t="shared" si="5"/>
        <v>0.041936073802267514</v>
      </c>
      <c r="I41" s="20">
        <f t="shared" si="10"/>
        <v>21568.744364230562</v>
      </c>
      <c r="J41" s="21">
        <f t="shared" si="6"/>
        <v>37687.852311692266</v>
      </c>
      <c r="K41" s="4"/>
      <c r="L41" s="4"/>
    </row>
    <row r="42" spans="1:12" ht="12">
      <c r="A42" s="4">
        <f t="shared" si="7"/>
        <v>16</v>
      </c>
      <c r="B42" s="21">
        <f t="shared" si="8"/>
        <v>891320.2978689143</v>
      </c>
      <c r="C42" s="17">
        <f t="shared" si="0"/>
        <v>-7396.51282965388</v>
      </c>
      <c r="D42" s="17">
        <f t="shared" si="1"/>
        <v>-2311.108837012834</v>
      </c>
      <c r="E42" s="77">
        <f t="shared" si="9"/>
        <v>-810.4166666666667</v>
      </c>
      <c r="F42" s="17">
        <f t="shared" si="3"/>
        <v>-10518.03833333338</v>
      </c>
      <c r="G42" s="16">
        <f t="shared" si="4"/>
        <v>883923.7850392604</v>
      </c>
      <c r="H42" s="19">
        <f t="shared" si="5"/>
        <v>0.04202564009112577</v>
      </c>
      <c r="I42" s="20">
        <f t="shared" si="10"/>
        <v>21391.687148853944</v>
      </c>
      <c r="J42" s="21">
        <f t="shared" si="6"/>
        <v>37458.30604415401</v>
      </c>
      <c r="K42" s="4"/>
      <c r="L42" s="4"/>
    </row>
    <row r="43" spans="1:12" ht="12">
      <c r="A43" s="4">
        <f t="shared" si="7"/>
        <v>17</v>
      </c>
      <c r="B43" s="21">
        <f t="shared" si="8"/>
        <v>883923.7850392604</v>
      </c>
      <c r="C43" s="17">
        <f t="shared" si="0"/>
        <v>-7415.691284587042</v>
      </c>
      <c r="D43" s="17">
        <f t="shared" si="1"/>
        <v>-2291.9303820796717</v>
      </c>
      <c r="E43" s="77">
        <f t="shared" si="9"/>
        <v>-810.4166666666667</v>
      </c>
      <c r="F43" s="17">
        <f t="shared" si="3"/>
        <v>-10518.03833333338</v>
      </c>
      <c r="G43" s="16">
        <f t="shared" si="4"/>
        <v>876508.0937546734</v>
      </c>
      <c r="H43" s="19">
        <f t="shared" si="5"/>
        <v>0.042116939508876926</v>
      </c>
      <c r="I43" s="20">
        <f t="shared" si="10"/>
        <v>21214.17084094225</v>
      </c>
      <c r="J43" s="21">
        <f t="shared" si="6"/>
        <v>37228.16458495606</v>
      </c>
      <c r="K43" s="4"/>
      <c r="L43" s="4"/>
    </row>
    <row r="44" spans="1:12" ht="12">
      <c r="A44" s="4">
        <f t="shared" si="7"/>
        <v>18</v>
      </c>
      <c r="B44" s="21">
        <f t="shared" si="8"/>
        <v>876508.0937546734</v>
      </c>
      <c r="C44" s="17">
        <f t="shared" si="0"/>
        <v>-7434.919467431464</v>
      </c>
      <c r="D44" s="17">
        <f t="shared" si="1"/>
        <v>-2272.7021992352497</v>
      </c>
      <c r="E44" s="77">
        <f t="shared" si="9"/>
        <v>-810.4166666666667</v>
      </c>
      <c r="F44" s="17">
        <f t="shared" si="3"/>
        <v>-10518.03833333338</v>
      </c>
      <c r="G44" s="16">
        <f t="shared" si="4"/>
        <v>869073.1742872419</v>
      </c>
      <c r="H44" s="19">
        <f t="shared" si="5"/>
        <v>0.04221002253651549</v>
      </c>
      <c r="I44" s="20">
        <f t="shared" si="10"/>
        <v>21036.194250112163</v>
      </c>
      <c r="J44" s="21">
        <f t="shared" si="6"/>
        <v>36997.426390823</v>
      </c>
      <c r="K44" s="4"/>
      <c r="L44" s="4"/>
    </row>
    <row r="45" spans="1:12" ht="12">
      <c r="A45" s="4">
        <f t="shared" si="7"/>
        <v>19</v>
      </c>
      <c r="B45" s="21">
        <f t="shared" si="8"/>
        <v>869073.1742872419</v>
      </c>
      <c r="C45" s="17">
        <f t="shared" si="0"/>
        <v>-7454.197507126894</v>
      </c>
      <c r="D45" s="17">
        <f t="shared" si="1"/>
        <v>-2253.42415953982</v>
      </c>
      <c r="E45" s="77">
        <f t="shared" si="9"/>
        <v>-810.4166666666667</v>
      </c>
      <c r="F45" s="17">
        <f t="shared" si="3"/>
        <v>-10518.03833333338</v>
      </c>
      <c r="G45" s="16">
        <f t="shared" si="4"/>
        <v>861618.976780115</v>
      </c>
      <c r="H45" s="19">
        <f t="shared" si="5"/>
        <v>0.04230494163466848</v>
      </c>
      <c r="I45" s="20">
        <f t="shared" si="10"/>
        <v>20857.756182893805</v>
      </c>
      <c r="J45" s="21">
        <f t="shared" si="6"/>
        <v>36766.08991447784</v>
      </c>
      <c r="K45" s="4"/>
      <c r="L45" s="4"/>
    </row>
    <row r="46" spans="1:12" ht="12">
      <c r="A46" s="4">
        <f t="shared" si="7"/>
        <v>20</v>
      </c>
      <c r="B46" s="21">
        <f t="shared" si="8"/>
        <v>861618.976780115</v>
      </c>
      <c r="C46" s="17">
        <f t="shared" si="0"/>
        <v>-7473.525532947409</v>
      </c>
      <c r="D46" s="17">
        <f t="shared" si="1"/>
        <v>-2234.0961337193035</v>
      </c>
      <c r="E46" s="77">
        <f t="shared" si="9"/>
        <v>-810.4166666666667</v>
      </c>
      <c r="F46" s="17">
        <f t="shared" si="3"/>
        <v>-10518.03833333338</v>
      </c>
      <c r="G46" s="16">
        <f t="shared" si="4"/>
        <v>854145.4512471677</v>
      </c>
      <c r="H46" s="19">
        <f t="shared" si="5"/>
        <v>0.04240175134159696</v>
      </c>
      <c r="I46" s="20">
        <f t="shared" si="10"/>
        <v>20678.85544272276</v>
      </c>
      <c r="J46" s="21">
        <f t="shared" si="6"/>
        <v>36534.15360463165</v>
      </c>
      <c r="K46" s="4"/>
      <c r="L46" s="4"/>
    </row>
    <row r="47" spans="1:12" ht="12">
      <c r="A47" s="4">
        <f t="shared" si="7"/>
        <v>21</v>
      </c>
      <c r="B47" s="21">
        <f t="shared" si="8"/>
        <v>854145.4512471677</v>
      </c>
      <c r="C47" s="17">
        <f t="shared" si="0"/>
        <v>-7492.903674502283</v>
      </c>
      <c r="D47" s="17">
        <f t="shared" si="1"/>
        <v>-2214.7179921644306</v>
      </c>
      <c r="E47" s="77">
        <f t="shared" si="9"/>
        <v>-810.4166666666667</v>
      </c>
      <c r="F47" s="17">
        <f t="shared" si="3"/>
        <v>-10518.03833333338</v>
      </c>
      <c r="G47" s="16">
        <f t="shared" si="4"/>
        <v>846652.5475726654</v>
      </c>
      <c r="H47" s="19">
        <f t="shared" si="5"/>
        <v>0.04250050837707782</v>
      </c>
      <c r="I47" s="20">
        <f t="shared" si="10"/>
        <v>20499.490829932023</v>
      </c>
      <c r="J47" s="21">
        <f t="shared" si="6"/>
        <v>36301.615905973165</v>
      </c>
      <c r="K47" s="4"/>
      <c r="L47" s="4"/>
    </row>
    <row r="48" spans="1:12" ht="12">
      <c r="A48" s="4">
        <f t="shared" si="7"/>
        <v>22</v>
      </c>
      <c r="B48" s="21">
        <f t="shared" si="8"/>
        <v>846652.5475726654</v>
      </c>
      <c r="C48" s="17">
        <f t="shared" si="0"/>
        <v>-7512.332061736852</v>
      </c>
      <c r="D48" s="17">
        <f t="shared" si="1"/>
        <v>-2195.289604929862</v>
      </c>
      <c r="E48" s="77">
        <f t="shared" si="9"/>
        <v>-810.4166666666667</v>
      </c>
      <c r="F48" s="17">
        <f t="shared" si="3"/>
        <v>-10518.03833333338</v>
      </c>
      <c r="G48" s="16">
        <f t="shared" si="4"/>
        <v>839140.2155109285</v>
      </c>
      <c r="H48" s="19">
        <f t="shared" si="5"/>
        <v>0.04260127175258124</v>
      </c>
      <c r="I48" s="20">
        <f t="shared" si="10"/>
        <v>20319.66114174397</v>
      </c>
      <c r="J48" s="21">
        <f t="shared" si="6"/>
        <v>36068.47525915834</v>
      </c>
      <c r="K48" s="4"/>
      <c r="L48" s="4"/>
    </row>
    <row r="49" spans="1:12" ht="12">
      <c r="A49" s="4">
        <f t="shared" si="7"/>
        <v>23</v>
      </c>
      <c r="B49" s="21">
        <f t="shared" si="8"/>
        <v>839140.2155109285</v>
      </c>
      <c r="C49" s="17">
        <f t="shared" si="0"/>
        <v>-7531.810824933388</v>
      </c>
      <c r="D49" s="17">
        <f t="shared" si="1"/>
        <v>-2175.8108417333256</v>
      </c>
      <c r="E49" s="77">
        <f t="shared" si="9"/>
        <v>-810.4166666666667</v>
      </c>
      <c r="F49" s="17">
        <f t="shared" si="3"/>
        <v>-10518.03833333338</v>
      </c>
      <c r="G49" s="16">
        <f t="shared" si="4"/>
        <v>831608.4046859952</v>
      </c>
      <c r="H49" s="19">
        <f t="shared" si="5"/>
        <v>0.042704102888193915</v>
      </c>
      <c r="I49" s="20">
        <f t="shared" si="10"/>
        <v>20139.365172262285</v>
      </c>
      <c r="J49" s="21">
        <f t="shared" si="6"/>
        <v>35834.730100799905</v>
      </c>
      <c r="K49" s="4"/>
      <c r="L49" s="4"/>
    </row>
    <row r="50" spans="1:12" ht="12">
      <c r="A50" s="4">
        <f t="shared" si="7"/>
        <v>24</v>
      </c>
      <c r="B50" s="21">
        <f t="shared" si="8"/>
        <v>831608.4046859952</v>
      </c>
      <c r="C50" s="17">
        <f t="shared" si="0"/>
        <v>-7551.3400947119735</v>
      </c>
      <c r="D50" s="17">
        <f t="shared" si="1"/>
        <v>-2156.281571954739</v>
      </c>
      <c r="E50" s="77">
        <f t="shared" si="9"/>
        <v>-810.4166666666667</v>
      </c>
      <c r="F50" s="17">
        <f t="shared" si="3"/>
        <v>-10518.03833333338</v>
      </c>
      <c r="G50" s="16">
        <f t="shared" si="4"/>
        <v>824057.0645912832</v>
      </c>
      <c r="H50" s="19">
        <f t="shared" si="5"/>
        <v>0.04280906573677441</v>
      </c>
      <c r="I50" s="20">
        <f t="shared" si="10"/>
        <v>19958.601712463886</v>
      </c>
      <c r="J50" s="21">
        <f t="shared" si="6"/>
        <v>35600.37886345687</v>
      </c>
      <c r="K50" s="4"/>
      <c r="L50" s="4"/>
    </row>
    <row r="51" spans="1:12" ht="12">
      <c r="A51" s="4">
        <f t="shared" si="7"/>
        <v>25</v>
      </c>
      <c r="B51" s="21">
        <f t="shared" si="8"/>
        <v>824057.0645912832</v>
      </c>
      <c r="C51" s="17">
        <f t="shared" si="0"/>
        <v>-7570.920002031379</v>
      </c>
      <c r="D51" s="17">
        <f t="shared" si="1"/>
        <v>-2136.7016646353336</v>
      </c>
      <c r="E51" s="77">
        <f t="shared" si="9"/>
        <v>-810.4166666666667</v>
      </c>
      <c r="F51" s="17">
        <f t="shared" si="3"/>
        <v>-10518.03833333338</v>
      </c>
      <c r="G51" s="16">
        <f t="shared" si="4"/>
        <v>816486.1445892518</v>
      </c>
      <c r="H51" s="19">
        <f t="shared" si="5"/>
        <v>0.04291622691586849</v>
      </c>
      <c r="I51" s="20">
        <f aca="true" t="shared" si="11" ref="I51:I62">H$15*B51</f>
        <v>14833.0271626431</v>
      </c>
      <c r="J51" s="21">
        <f t="shared" si="6"/>
        <v>35365.419975624005</v>
      </c>
      <c r="K51" s="4"/>
      <c r="L51" s="4"/>
    </row>
    <row r="52" spans="1:12" ht="12">
      <c r="A52" s="4">
        <f t="shared" si="7"/>
        <v>26</v>
      </c>
      <c r="B52" s="21">
        <f t="shared" si="8"/>
        <v>816486.1445892518</v>
      </c>
      <c r="C52" s="17">
        <f t="shared" si="0"/>
        <v>-7590.550678189935</v>
      </c>
      <c r="D52" s="17">
        <f t="shared" si="1"/>
        <v>-2117.0709884767775</v>
      </c>
      <c r="E52" s="77">
        <f t="shared" si="9"/>
        <v>-810.4166666666667</v>
      </c>
      <c r="F52" s="17">
        <f t="shared" si="3"/>
        <v>-10518.03833333338</v>
      </c>
      <c r="G52" s="16">
        <f t="shared" si="4"/>
        <v>808895.5939110619</v>
      </c>
      <c r="H52" s="19">
        <f t="shared" si="5"/>
        <v>0.04302565584795569</v>
      </c>
      <c r="I52" s="20">
        <f t="shared" si="11"/>
        <v>14696.750602606535</v>
      </c>
      <c r="J52" s="21">
        <f t="shared" si="6"/>
        <v>35129.851861721334</v>
      </c>
      <c r="K52" s="4"/>
      <c r="L52" s="4"/>
    </row>
    <row r="53" spans="1:12" ht="12">
      <c r="A53" s="4">
        <f t="shared" si="7"/>
        <v>27</v>
      </c>
      <c r="B53" s="21">
        <f t="shared" si="8"/>
        <v>808895.5939110619</v>
      </c>
      <c r="C53" s="17">
        <f t="shared" si="0"/>
        <v>-7610.232254826417</v>
      </c>
      <c r="D53" s="17">
        <f t="shared" si="1"/>
        <v>-2097.389411840296</v>
      </c>
      <c r="E53" s="77">
        <f t="shared" si="9"/>
        <v>-810.4166666666667</v>
      </c>
      <c r="F53" s="17">
        <f t="shared" si="3"/>
        <v>-10518.03833333338</v>
      </c>
      <c r="G53" s="16">
        <f t="shared" si="4"/>
        <v>801285.3616562354</v>
      </c>
      <c r="H53" s="19">
        <f t="shared" si="5"/>
        <v>0.043137424909648</v>
      </c>
      <c r="I53" s="20">
        <f t="shared" si="11"/>
        <v>14560.120690399115</v>
      </c>
      <c r="J53" s="21">
        <f t="shared" si="6"/>
        <v>34893.672942083555</v>
      </c>
      <c r="K53" s="4"/>
      <c r="L53" s="4"/>
    </row>
    <row r="54" spans="1:12" ht="12">
      <c r="A54" s="4">
        <f t="shared" si="7"/>
        <v>28</v>
      </c>
      <c r="B54" s="21">
        <f t="shared" si="8"/>
        <v>801285.3616562354</v>
      </c>
      <c r="C54" s="17">
        <f t="shared" si="0"/>
        <v>-7629.964863920927</v>
      </c>
      <c r="D54" s="17">
        <f t="shared" si="1"/>
        <v>-2077.6568027457865</v>
      </c>
      <c r="E54" s="77">
        <f t="shared" si="9"/>
        <v>-810.4166666666667</v>
      </c>
      <c r="F54" s="17">
        <f t="shared" si="3"/>
        <v>-10518.03833333338</v>
      </c>
      <c r="G54" s="16">
        <f t="shared" si="4"/>
        <v>793655.3967923145</v>
      </c>
      <c r="H54" s="19">
        <f t="shared" si="5"/>
        <v>0.04325160959051416</v>
      </c>
      <c r="I54" s="20">
        <f t="shared" si="11"/>
        <v>14423.136509812239</v>
      </c>
      <c r="J54" s="21">
        <f t="shared" si="6"/>
        <v>34656.88163294944</v>
      </c>
      <c r="K54" s="4"/>
      <c r="L54" s="4"/>
    </row>
    <row r="55" spans="1:12" ht="12">
      <c r="A55" s="4">
        <f t="shared" si="7"/>
        <v>29</v>
      </c>
      <c r="B55" s="21">
        <f t="shared" si="8"/>
        <v>793655.3967923145</v>
      </c>
      <c r="C55" s="17">
        <f t="shared" si="0"/>
        <v>-7649.748637795779</v>
      </c>
      <c r="D55" s="17">
        <f t="shared" si="1"/>
        <v>-2057.8730288709335</v>
      </c>
      <c r="E55" s="77">
        <f t="shared" si="9"/>
        <v>-810.4166666666667</v>
      </c>
      <c r="F55" s="17">
        <f t="shared" si="3"/>
        <v>-10518.03833333338</v>
      </c>
      <c r="G55" s="16">
        <f t="shared" si="4"/>
        <v>786005.6481545187</v>
      </c>
      <c r="H55" s="19">
        <f t="shared" si="5"/>
        <v>0.04336828866226203</v>
      </c>
      <c r="I55" s="20">
        <f t="shared" si="11"/>
        <v>14285.797142261663</v>
      </c>
      <c r="J55" s="21">
        <f t="shared" si="6"/>
        <v>34419.4763464512</v>
      </c>
      <c r="K55" s="4"/>
      <c r="L55" s="4"/>
    </row>
    <row r="56" spans="1:12" ht="12">
      <c r="A56" s="4">
        <f t="shared" si="7"/>
        <v>30</v>
      </c>
      <c r="B56" s="21">
        <f t="shared" si="8"/>
        <v>786005.6481545187</v>
      </c>
      <c r="C56" s="17">
        <f t="shared" si="0"/>
        <v>-7669.5837091163885</v>
      </c>
      <c r="D56" s="17">
        <f t="shared" si="1"/>
        <v>-2038.037957550324</v>
      </c>
      <c r="E56" s="77">
        <f t="shared" si="9"/>
        <v>-810.4166666666667</v>
      </c>
      <c r="F56" s="17">
        <f t="shared" si="3"/>
        <v>-10518.03833333338</v>
      </c>
      <c r="G56" s="16">
        <f t="shared" si="4"/>
        <v>778336.0644454022</v>
      </c>
      <c r="H56" s="19">
        <f t="shared" si="5"/>
        <v>0.043487544359075966</v>
      </c>
      <c r="I56" s="20">
        <f t="shared" si="11"/>
        <v>14148.101666781338</v>
      </c>
      <c r="J56" s="21">
        <f t="shared" si="6"/>
        <v>34181.45549060389</v>
      </c>
      <c r="K56" s="4"/>
      <c r="L56" s="4"/>
    </row>
    <row r="57" spans="1:12" ht="12">
      <c r="A57" s="4">
        <f t="shared" si="7"/>
        <v>31</v>
      </c>
      <c r="B57" s="21">
        <f t="shared" si="8"/>
        <v>778336.0644454022</v>
      </c>
      <c r="C57" s="17">
        <f t="shared" si="0"/>
        <v>-7689.470210892157</v>
      </c>
      <c r="D57" s="17">
        <f t="shared" si="1"/>
        <v>-2018.1514557745556</v>
      </c>
      <c r="E57" s="77">
        <f t="shared" si="9"/>
        <v>-810.4166666666667</v>
      </c>
      <c r="F57" s="17">
        <f t="shared" si="3"/>
        <v>-10518.03833333338</v>
      </c>
      <c r="G57" s="16">
        <f t="shared" si="4"/>
        <v>770646.5942345101</v>
      </c>
      <c r="H57" s="19">
        <f t="shared" si="5"/>
        <v>0.0436094625699766</v>
      </c>
      <c r="I57" s="20">
        <f t="shared" si="11"/>
        <v>14010.049160017243</v>
      </c>
      <c r="J57" s="21">
        <f t="shared" si="6"/>
        <v>33942.81746929466</v>
      </c>
      <c r="K57" s="4"/>
      <c r="L57" s="4"/>
    </row>
    <row r="58" spans="1:12" ht="12">
      <c r="A58" s="4">
        <f t="shared" si="7"/>
        <v>32</v>
      </c>
      <c r="B58" s="21">
        <f t="shared" si="8"/>
        <v>770646.5942345101</v>
      </c>
      <c r="C58" s="17">
        <f t="shared" si="0"/>
        <v>-7709.408276477368</v>
      </c>
      <c r="D58" s="17">
        <f t="shared" si="1"/>
        <v>-1998.2133901893453</v>
      </c>
      <c r="E58" s="77">
        <f t="shared" si="9"/>
        <v>-810.4166666666667</v>
      </c>
      <c r="F58" s="17">
        <f t="shared" si="3"/>
        <v>-10518.03833333338</v>
      </c>
      <c r="G58" s="16">
        <f t="shared" si="4"/>
        <v>762937.1859580327</v>
      </c>
      <c r="H58" s="19">
        <f t="shared" si="5"/>
        <v>0.0437341330441487</v>
      </c>
      <c r="I58" s="20">
        <f t="shared" si="11"/>
        <v>13871.638696221184</v>
      </c>
      <c r="J58" s="21">
        <f t="shared" si="6"/>
        <v>33703.560682272146</v>
      </c>
      <c r="K58" s="4"/>
      <c r="L58" s="4"/>
    </row>
    <row r="59" spans="1:12" ht="12">
      <c r="A59" s="4">
        <f t="shared" si="7"/>
        <v>33</v>
      </c>
      <c r="B59" s="21">
        <f t="shared" si="8"/>
        <v>762937.1859580327</v>
      </c>
      <c r="C59" s="17">
        <f aca="true" t="shared" si="12" ref="C59:C90">PPMT(C$17/12,A59,120,C$13)</f>
        <v>-7729.398039572079</v>
      </c>
      <c r="D59" s="17">
        <f aca="true" t="shared" si="13" ref="D59:D90">IPMT(C$17/12,A59,120,C$13)</f>
        <v>-1978.2236270946341</v>
      </c>
      <c r="E59" s="77">
        <f t="shared" si="9"/>
        <v>-810.4166666666667</v>
      </c>
      <c r="F59" s="17">
        <f t="shared" si="3"/>
        <v>-10518.03833333338</v>
      </c>
      <c r="G59" s="16">
        <f t="shared" si="4"/>
        <v>755207.7879184607</v>
      </c>
      <c r="H59" s="19">
        <f t="shared" si="5"/>
        <v>0.04386164961026866</v>
      </c>
      <c r="I59" s="20">
        <f t="shared" si="11"/>
        <v>13732.86934724459</v>
      </c>
      <c r="J59" s="21">
        <f t="shared" si="6"/>
        <v>33463.68352513561</v>
      </c>
      <c r="K59" s="4"/>
      <c r="L59" s="4"/>
    </row>
    <row r="60" spans="1:12" ht="12">
      <c r="A60" s="4">
        <f t="shared" si="7"/>
        <v>34</v>
      </c>
      <c r="B60" s="21">
        <f t="shared" si="8"/>
        <v>755207.7879184607</v>
      </c>
      <c r="C60" s="17">
        <f t="shared" si="12"/>
        <v>-7749.43963422302</v>
      </c>
      <c r="D60" s="17">
        <f t="shared" si="13"/>
        <v>-1958.1820324436937</v>
      </c>
      <c r="E60" s="77">
        <f t="shared" si="9"/>
        <v>-810.4166666666667</v>
      </c>
      <c r="F60" s="17">
        <f t="shared" si="3"/>
        <v>-10518.03833333338</v>
      </c>
      <c r="G60" s="16">
        <f t="shared" si="4"/>
        <v>747458.3482842377</v>
      </c>
      <c r="H60" s="19">
        <f t="shared" si="5"/>
        <v>0.04399211041095807</v>
      </c>
      <c r="I60" s="20">
        <f t="shared" si="11"/>
        <v>13593.740182532294</v>
      </c>
      <c r="J60" s="21">
        <f t="shared" si="6"/>
        <v>33223.18438932433</v>
      </c>
      <c r="K60" s="4"/>
      <c r="L60" s="4"/>
    </row>
    <row r="61" spans="1:12" ht="12">
      <c r="A61" s="4">
        <f t="shared" si="7"/>
        <v>35</v>
      </c>
      <c r="B61" s="21">
        <f t="shared" si="8"/>
        <v>747458.3482842377</v>
      </c>
      <c r="C61" s="17">
        <f t="shared" si="12"/>
        <v>-7769.533194824492</v>
      </c>
      <c r="D61" s="17">
        <f t="shared" si="13"/>
        <v>-1938.088471842222</v>
      </c>
      <c r="E61" s="77">
        <f t="shared" si="9"/>
        <v>-810.4166666666667</v>
      </c>
      <c r="F61" s="17">
        <f t="shared" si="3"/>
        <v>-10518.03833333338</v>
      </c>
      <c r="G61" s="16">
        <f t="shared" si="4"/>
        <v>739688.8150894132</v>
      </c>
      <c r="H61" s="19">
        <f t="shared" si="5"/>
        <v>0.04412561815359443</v>
      </c>
      <c r="I61" s="20">
        <f t="shared" si="11"/>
        <v>13454.250269116279</v>
      </c>
      <c r="J61" s="21">
        <f t="shared" si="6"/>
        <v>32982.061662106666</v>
      </c>
      <c r="K61" s="4"/>
      <c r="L61" s="4"/>
    </row>
    <row r="62" spans="1:12" ht="12">
      <c r="A62" s="4">
        <f t="shared" si="7"/>
        <v>36</v>
      </c>
      <c r="B62" s="21">
        <f t="shared" si="8"/>
        <v>739688.8150894132</v>
      </c>
      <c r="C62" s="17">
        <f t="shared" si="12"/>
        <v>-7789.678856119264</v>
      </c>
      <c r="D62" s="17">
        <f t="shared" si="13"/>
        <v>-1917.942810547449</v>
      </c>
      <c r="E62" s="77">
        <f t="shared" si="9"/>
        <v>-810.4166666666667</v>
      </c>
      <c r="F62" s="17">
        <f t="shared" si="3"/>
        <v>-10518.03833333338</v>
      </c>
      <c r="G62" s="16">
        <f t="shared" si="4"/>
        <v>731899.1362332939</v>
      </c>
      <c r="H62" s="19">
        <f t="shared" si="5"/>
        <v>0.04426228037882628</v>
      </c>
      <c r="I62" s="20">
        <f t="shared" si="11"/>
        <v>13314.398671609439</v>
      </c>
      <c r="J62" s="21">
        <f t="shared" si="6"/>
        <v>32740.31372656939</v>
      </c>
      <c r="K62" s="4"/>
      <c r="L62" s="4"/>
    </row>
    <row r="63" spans="1:12" ht="12">
      <c r="A63" s="4">
        <f t="shared" si="7"/>
        <v>37</v>
      </c>
      <c r="B63" s="21">
        <f t="shared" si="8"/>
        <v>731899.1362332939</v>
      </c>
      <c r="C63" s="17">
        <f t="shared" si="12"/>
        <v>-7809.876753199485</v>
      </c>
      <c r="D63" s="17">
        <f t="shared" si="13"/>
        <v>-1897.744913467227</v>
      </c>
      <c r="E63" s="77">
        <f t="shared" si="9"/>
        <v>-810.4166666666667</v>
      </c>
      <c r="F63" s="17">
        <f t="shared" si="3"/>
        <v>-10518.03833333338</v>
      </c>
      <c r="G63" s="16">
        <f t="shared" si="4"/>
        <v>724089.2594800944</v>
      </c>
      <c r="H63" s="19">
        <f t="shared" si="5"/>
        <v>0.04440220974826778</v>
      </c>
      <c r="I63" s="20">
        <f aca="true" t="shared" si="14" ref="I63:I74">H$16*B63</f>
        <v>8782.789634799528</v>
      </c>
      <c r="J63" s="21">
        <f t="shared" si="6"/>
        <v>32497.93896160673</v>
      </c>
      <c r="K63" s="4"/>
      <c r="L63" s="4"/>
    </row>
    <row r="64" spans="1:12" ht="12">
      <c r="A64" s="4">
        <f t="shared" si="7"/>
        <v>38</v>
      </c>
      <c r="B64" s="21">
        <f t="shared" si="8"/>
        <v>724089.2594800944</v>
      </c>
      <c r="C64" s="17">
        <f t="shared" si="12"/>
        <v>-7830.127021507586</v>
      </c>
      <c r="D64" s="17">
        <f t="shared" si="13"/>
        <v>-1877.4946451591277</v>
      </c>
      <c r="E64" s="77">
        <f t="shared" si="9"/>
        <v>-810.4166666666667</v>
      </c>
      <c r="F64" s="17">
        <f t="shared" si="3"/>
        <v>-10518.03833333338</v>
      </c>
      <c r="G64" s="16">
        <f t="shared" si="4"/>
        <v>716259.1324585868</v>
      </c>
      <c r="H64" s="19">
        <f t="shared" si="5"/>
        <v>0.04454552435299068</v>
      </c>
      <c r="I64" s="20">
        <f t="shared" si="14"/>
        <v>8689.071113761134</v>
      </c>
      <c r="J64" s="21">
        <f t="shared" si="6"/>
        <v>32254.935741909536</v>
      </c>
      <c r="K64" s="4"/>
      <c r="L64" s="4"/>
    </row>
    <row r="65" spans="1:12" ht="12">
      <c r="A65" s="4">
        <f t="shared" si="7"/>
        <v>39</v>
      </c>
      <c r="B65" s="21">
        <f t="shared" si="8"/>
        <v>716259.1324585868</v>
      </c>
      <c r="C65" s="17">
        <f t="shared" si="12"/>
        <v>-7850.429796837178</v>
      </c>
      <c r="D65" s="17">
        <f t="shared" si="13"/>
        <v>-1857.191869829534</v>
      </c>
      <c r="E65" s="77">
        <f t="shared" si="9"/>
        <v>-810.4166666666667</v>
      </c>
      <c r="F65" s="17">
        <f t="shared" si="3"/>
        <v>-10518.03833333338</v>
      </c>
      <c r="G65" s="16">
        <f t="shared" si="4"/>
        <v>708408.7026617497</v>
      </c>
      <c r="H65" s="19">
        <f t="shared" si="5"/>
        <v>0.044692348044588825</v>
      </c>
      <c r="I65" s="20">
        <f t="shared" si="14"/>
        <v>8595.109589503043</v>
      </c>
      <c r="J65" s="21">
        <f t="shared" si="6"/>
        <v>32011.30243795441</v>
      </c>
      <c r="K65" s="4"/>
      <c r="L65" s="4"/>
    </row>
    <row r="66" spans="1:12" ht="12">
      <c r="A66" s="4">
        <f t="shared" si="7"/>
        <v>40</v>
      </c>
      <c r="B66" s="21">
        <f t="shared" si="8"/>
        <v>708408.7026617497</v>
      </c>
      <c r="C66" s="17">
        <f t="shared" si="12"/>
        <v>-7870.7852153339845</v>
      </c>
      <c r="D66" s="17">
        <f t="shared" si="13"/>
        <v>-1836.8364513327283</v>
      </c>
      <c r="E66" s="77">
        <f t="shared" si="9"/>
        <v>-810.4166666666667</v>
      </c>
      <c r="F66" s="17">
        <f t="shared" si="3"/>
        <v>-10518.03833333338</v>
      </c>
      <c r="G66" s="16">
        <f t="shared" si="4"/>
        <v>700537.9174464156</v>
      </c>
      <c r="H66" s="19">
        <f t="shared" si="5"/>
        <v>0.04484281079076584</v>
      </c>
      <c r="I66" s="20">
        <f t="shared" si="14"/>
        <v>8500.904431940997</v>
      </c>
      <c r="J66" s="21">
        <f t="shared" si="6"/>
        <v>31767.037415992738</v>
      </c>
      <c r="K66" s="4"/>
      <c r="L66" s="4"/>
    </row>
    <row r="67" spans="1:12" ht="12">
      <c r="A67" s="4">
        <f t="shared" si="7"/>
        <v>41</v>
      </c>
      <c r="B67" s="21">
        <f t="shared" si="8"/>
        <v>700537.9174464156</v>
      </c>
      <c r="C67" s="17">
        <f t="shared" si="12"/>
        <v>-7891.193413496733</v>
      </c>
      <c r="D67" s="17">
        <f t="shared" si="13"/>
        <v>-1816.4282531699805</v>
      </c>
      <c r="E67" s="77">
        <f t="shared" si="9"/>
        <v>-810.4166666666667</v>
      </c>
      <c r="F67" s="17">
        <f t="shared" si="3"/>
        <v>-10518.03833333338</v>
      </c>
      <c r="G67" s="16">
        <f t="shared" si="4"/>
        <v>692646.7240329189</v>
      </c>
      <c r="H67" s="19">
        <f t="shared" si="5"/>
        <v>0.044997049057592095</v>
      </c>
      <c r="I67" s="20">
        <f t="shared" si="14"/>
        <v>8406.455009356989</v>
      </c>
      <c r="J67" s="21">
        <f t="shared" si="6"/>
        <v>31522.139038039764</v>
      </c>
      <c r="K67" s="4"/>
      <c r="L67" s="4"/>
    </row>
    <row r="68" spans="1:12" ht="12">
      <c r="A68" s="4">
        <f t="shared" si="7"/>
        <v>42</v>
      </c>
      <c r="B68" s="21">
        <f t="shared" si="8"/>
        <v>692646.7240329189</v>
      </c>
      <c r="C68" s="17">
        <f t="shared" si="12"/>
        <v>-7911.654528178082</v>
      </c>
      <c r="D68" s="17">
        <f t="shared" si="13"/>
        <v>-1795.967138488632</v>
      </c>
      <c r="E68" s="77">
        <f t="shared" si="9"/>
        <v>-810.4166666666667</v>
      </c>
      <c r="F68" s="17">
        <f t="shared" si="3"/>
        <v>-10518.03833333338</v>
      </c>
      <c r="G68" s="16">
        <f t="shared" si="4"/>
        <v>684735.0695047409</v>
      </c>
      <c r="H68" s="19">
        <f t="shared" si="5"/>
        <v>0.045155206220793616</v>
      </c>
      <c r="I68" s="20">
        <f t="shared" si="14"/>
        <v>8311.760688395028</v>
      </c>
      <c r="J68" s="21">
        <f t="shared" si="6"/>
        <v>31276.60566186358</v>
      </c>
      <c r="K68" s="4"/>
      <c r="L68" s="4"/>
    </row>
    <row r="69" spans="1:12" ht="12">
      <c r="A69" s="4">
        <f t="shared" si="7"/>
        <v>43</v>
      </c>
      <c r="B69" s="21">
        <f t="shared" si="8"/>
        <v>684735.0695047409</v>
      </c>
      <c r="C69" s="17">
        <f t="shared" si="12"/>
        <v>-7932.168696585535</v>
      </c>
      <c r="D69" s="17">
        <f t="shared" si="13"/>
        <v>-1775.4529700811781</v>
      </c>
      <c r="E69" s="77">
        <f t="shared" si="9"/>
        <v>-810.4166666666667</v>
      </c>
      <c r="F69" s="17">
        <f t="shared" si="3"/>
        <v>-10518.03833333338</v>
      </c>
      <c r="G69" s="16">
        <f t="shared" si="4"/>
        <v>676802.9008081553</v>
      </c>
      <c r="H69" s="19">
        <f t="shared" si="5"/>
        <v>0.04531743300867883</v>
      </c>
      <c r="I69" s="20">
        <f t="shared" si="14"/>
        <v>8216.820834056893</v>
      </c>
      <c r="J69" s="21">
        <f t="shared" si="6"/>
        <v>31030.435640974138</v>
      </c>
      <c r="K69" s="4"/>
      <c r="L69" s="4"/>
    </row>
    <row r="70" spans="1:12" ht="12">
      <c r="A70" s="4">
        <f t="shared" si="7"/>
        <v>44</v>
      </c>
      <c r="B70" s="21">
        <f t="shared" si="8"/>
        <v>676802.9008081553</v>
      </c>
      <c r="C70" s="17">
        <f t="shared" si="12"/>
        <v>-7952.736056282365</v>
      </c>
      <c r="D70" s="17">
        <f t="shared" si="13"/>
        <v>-1754.885610384348</v>
      </c>
      <c r="E70" s="77">
        <f t="shared" si="9"/>
        <v>-810.4166666666667</v>
      </c>
      <c r="F70" s="17">
        <f t="shared" si="3"/>
        <v>-10518.03833333338</v>
      </c>
      <c r="G70" s="16">
        <f t="shared" si="4"/>
        <v>668850.1647518729</v>
      </c>
      <c r="H70" s="19">
        <f t="shared" si="5"/>
        <v>0.045483887979578884</v>
      </c>
      <c r="I70" s="20">
        <f t="shared" si="14"/>
        <v>8121.634809697865</v>
      </c>
      <c r="J70" s="21">
        <f t="shared" si="6"/>
        <v>30783.627324612175</v>
      </c>
      <c r="K70" s="4"/>
      <c r="L70" s="4"/>
    </row>
    <row r="71" spans="1:12" ht="12">
      <c r="A71" s="4">
        <f t="shared" si="7"/>
        <v>45</v>
      </c>
      <c r="B71" s="21">
        <f t="shared" si="8"/>
        <v>668850.1647518729</v>
      </c>
      <c r="C71" s="17">
        <f t="shared" si="12"/>
        <v>-7973.35674518853</v>
      </c>
      <c r="D71" s="17">
        <f t="shared" si="13"/>
        <v>-1734.2649214781836</v>
      </c>
      <c r="E71" s="77">
        <f t="shared" si="9"/>
        <v>-810.4166666666667</v>
      </c>
      <c r="F71" s="17">
        <f t="shared" si="3"/>
        <v>-10518.03833333338</v>
      </c>
      <c r="G71" s="16">
        <f t="shared" si="4"/>
        <v>660876.8080066844</v>
      </c>
      <c r="H71" s="19">
        <f t="shared" si="5"/>
        <v>0.045654738036980794</v>
      </c>
      <c r="I71" s="20">
        <f t="shared" si="14"/>
        <v>8026.201977022476</v>
      </c>
      <c r="J71" s="21">
        <f t="shared" si="6"/>
        <v>30536.1790577382</v>
      </c>
      <c r="K71" s="4"/>
      <c r="L71" s="4"/>
    </row>
    <row r="72" spans="1:12" ht="12">
      <c r="A72" s="4">
        <f t="shared" si="7"/>
        <v>46</v>
      </c>
      <c r="B72" s="21">
        <f t="shared" si="8"/>
        <v>660876.8080066844</v>
      </c>
      <c r="C72" s="17">
        <f t="shared" si="12"/>
        <v>-7994.030901581601</v>
      </c>
      <c r="D72" s="17">
        <f t="shared" si="13"/>
        <v>-1713.5907650851118</v>
      </c>
      <c r="E72" s="77">
        <f t="shared" si="9"/>
        <v>-810.4166666666667</v>
      </c>
      <c r="F72" s="17">
        <f t="shared" si="3"/>
        <v>-10518.03833333338</v>
      </c>
      <c r="G72" s="16">
        <f t="shared" si="4"/>
        <v>652882.7771051028</v>
      </c>
      <c r="H72" s="19">
        <f t="shared" si="5"/>
        <v>0.045830158985871075</v>
      </c>
      <c r="I72" s="20">
        <f t="shared" si="14"/>
        <v>7930.5216960802145</v>
      </c>
      <c r="J72" s="21">
        <f t="shared" si="6"/>
        <v>30288.08918102134</v>
      </c>
      <c r="K72" s="4"/>
      <c r="L72" s="4"/>
    </row>
    <row r="73" spans="1:12" ht="12">
      <c r="A73" s="4">
        <f t="shared" si="7"/>
        <v>47</v>
      </c>
      <c r="B73" s="21">
        <f t="shared" si="8"/>
        <v>652882.7771051028</v>
      </c>
      <c r="C73" s="17">
        <f t="shared" si="12"/>
        <v>-8014.758664097692</v>
      </c>
      <c r="D73" s="17">
        <f t="shared" si="13"/>
        <v>-1692.8630025690204</v>
      </c>
      <c r="E73" s="77">
        <f t="shared" si="9"/>
        <v>-810.4166666666667</v>
      </c>
      <c r="F73" s="17">
        <f t="shared" si="3"/>
        <v>-10518.03833333338</v>
      </c>
      <c r="G73" s="16">
        <f t="shared" si="4"/>
        <v>644868.0184410051</v>
      </c>
      <c r="H73" s="19">
        <f t="shared" si="5"/>
        <v>0.04601033613418849</v>
      </c>
      <c r="I73" s="20">
        <f t="shared" si="14"/>
        <v>7834.593325261235</v>
      </c>
      <c r="J73" s="21">
        <f t="shared" si="6"/>
        <v>30039.356030828243</v>
      </c>
      <c r="K73" s="4"/>
      <c r="L73" s="4"/>
    </row>
    <row r="74" spans="1:12" ht="12">
      <c r="A74" s="4">
        <f t="shared" si="7"/>
        <v>48</v>
      </c>
      <c r="B74" s="21">
        <f t="shared" si="8"/>
        <v>644868.0184410051</v>
      </c>
      <c r="C74" s="17">
        <f t="shared" si="12"/>
        <v>-8035.540171732388</v>
      </c>
      <c r="D74" s="17">
        <f t="shared" si="13"/>
        <v>-1672.0814949343253</v>
      </c>
      <c r="E74" s="77">
        <f t="shared" si="9"/>
        <v>-810.4166666666667</v>
      </c>
      <c r="F74" s="17">
        <f t="shared" si="3"/>
        <v>-10518.03833333338</v>
      </c>
      <c r="G74" s="16">
        <f t="shared" si="4"/>
        <v>636832.4782692727</v>
      </c>
      <c r="H74" s="19">
        <f t="shared" si="5"/>
        <v>0.04619546494371111</v>
      </c>
      <c r="I74" s="20">
        <f t="shared" si="14"/>
        <v>7738.416221292063</v>
      </c>
      <c r="J74" s="21">
        <f t="shared" si="6"/>
        <v>29789.9779392119</v>
      </c>
      <c r="K74" s="4"/>
      <c r="L74" s="4"/>
    </row>
    <row r="75" spans="1:12" ht="12">
      <c r="A75" s="4">
        <f t="shared" si="7"/>
        <v>49</v>
      </c>
      <c r="B75" s="21">
        <f t="shared" si="8"/>
        <v>636832.4782692727</v>
      </c>
      <c r="C75" s="17">
        <f t="shared" si="12"/>
        <v>-8056.375563841671</v>
      </c>
      <c r="D75" s="17">
        <f t="shared" si="13"/>
        <v>-1651.2461028250418</v>
      </c>
      <c r="E75" s="77">
        <f t="shared" si="9"/>
        <v>-810.4166666666667</v>
      </c>
      <c r="F75" s="17">
        <f t="shared" si="3"/>
        <v>-10518.03833333338</v>
      </c>
      <c r="G75" s="16">
        <f t="shared" si="4"/>
        <v>628776.102705431</v>
      </c>
      <c r="H75" s="19">
        <f t="shared" si="5"/>
        <v>0.0463857517351841</v>
      </c>
      <c r="I75" s="20">
        <f aca="true" t="shared" si="15" ref="I75:I86">H$17*B75</f>
        <v>3820.9948696156375</v>
      </c>
      <c r="J75" s="21">
        <f t="shared" si="6"/>
        <v>29539.953233900505</v>
      </c>
      <c r="K75" s="4"/>
      <c r="L75" s="4"/>
    </row>
    <row r="76" spans="1:12" ht="12">
      <c r="A76" s="4">
        <f t="shared" si="7"/>
        <v>50</v>
      </c>
      <c r="B76" s="21">
        <f t="shared" si="8"/>
        <v>628776.102705431</v>
      </c>
      <c r="C76" s="17">
        <f t="shared" si="12"/>
        <v>-8077.264980142867</v>
      </c>
      <c r="D76" s="17">
        <f t="shared" si="13"/>
        <v>-1630.3566865238467</v>
      </c>
      <c r="E76" s="77">
        <f t="shared" si="9"/>
        <v>-810.4166666666667</v>
      </c>
      <c r="F76" s="17">
        <f t="shared" si="3"/>
        <v>-10518.03833333338</v>
      </c>
      <c r="G76" s="16">
        <f t="shared" si="4"/>
        <v>620698.8377252882</v>
      </c>
      <c r="H76" s="19">
        <f t="shared" si="5"/>
        <v>0.04658141445303559</v>
      </c>
      <c r="I76" s="20">
        <f t="shared" si="15"/>
        <v>3772.6566162325876</v>
      </c>
      <c r="J76" s="21">
        <f t="shared" si="6"/>
        <v>29289.280238286156</v>
      </c>
      <c r="K76" s="4"/>
      <c r="L76" s="4"/>
    </row>
    <row r="77" spans="1:12" ht="12">
      <c r="A77" s="4">
        <f t="shared" si="7"/>
        <v>51</v>
      </c>
      <c r="B77" s="21">
        <f t="shared" si="8"/>
        <v>620698.8377252882</v>
      </c>
      <c r="C77" s="17">
        <f t="shared" si="12"/>
        <v>-8098.208560715569</v>
      </c>
      <c r="D77" s="17">
        <f t="shared" si="13"/>
        <v>-1609.4131059511446</v>
      </c>
      <c r="E77" s="77">
        <f t="shared" si="9"/>
        <v>-810.4166666666667</v>
      </c>
      <c r="F77" s="17">
        <f t="shared" si="3"/>
        <v>-10518.03833333338</v>
      </c>
      <c r="G77" s="16">
        <f t="shared" si="4"/>
        <v>612600.6291645727</v>
      </c>
      <c r="H77" s="19">
        <f t="shared" si="5"/>
        <v>0.046782683495639944</v>
      </c>
      <c r="I77" s="20">
        <f t="shared" si="15"/>
        <v>3724.1930263517306</v>
      </c>
      <c r="J77" s="21">
        <f t="shared" si="6"/>
        <v>29037.95727141374</v>
      </c>
      <c r="K77" s="4"/>
      <c r="L77" s="4"/>
    </row>
    <row r="78" spans="1:12" ht="12">
      <c r="A78" s="4">
        <f t="shared" si="7"/>
        <v>52</v>
      </c>
      <c r="B78" s="21">
        <f t="shared" si="8"/>
        <v>612600.6291645727</v>
      </c>
      <c r="C78" s="17">
        <f t="shared" si="12"/>
        <v>-8119.206446002587</v>
      </c>
      <c r="D78" s="17">
        <f t="shared" si="13"/>
        <v>-1588.4152206641265</v>
      </c>
      <c r="E78" s="77">
        <f t="shared" si="9"/>
        <v>-810.4166666666667</v>
      </c>
      <c r="F78" s="17">
        <f t="shared" si="3"/>
        <v>-10518.03833333338</v>
      </c>
      <c r="G78" s="16">
        <f t="shared" si="4"/>
        <v>604481.4227185701</v>
      </c>
      <c r="H78" s="19">
        <f t="shared" si="5"/>
        <v>0.04698980261777741</v>
      </c>
      <c r="I78" s="20">
        <f t="shared" si="15"/>
        <v>3675.603774987437</v>
      </c>
      <c r="J78" s="21">
        <f t="shared" si="6"/>
        <v>28785.982647969526</v>
      </c>
      <c r="K78" s="4"/>
      <c r="L78" s="4"/>
    </row>
    <row r="79" spans="1:12" ht="12">
      <c r="A79" s="4">
        <f t="shared" si="7"/>
        <v>53</v>
      </c>
      <c r="B79" s="21">
        <f t="shared" si="8"/>
        <v>604481.4227185701</v>
      </c>
      <c r="C79" s="17">
        <f t="shared" si="12"/>
        <v>-8140.258776810885</v>
      </c>
      <c r="D79" s="17">
        <f t="shared" si="13"/>
        <v>-1567.362889855827</v>
      </c>
      <c r="E79" s="77">
        <f t="shared" si="9"/>
        <v>-810.4166666666667</v>
      </c>
      <c r="F79" s="17">
        <f t="shared" si="3"/>
        <v>-10518.038333333378</v>
      </c>
      <c r="G79" s="16">
        <f t="shared" si="4"/>
        <v>596341.1639417593</v>
      </c>
      <c r="H79" s="19">
        <f t="shared" si="5"/>
        <v>0.047203029912722835</v>
      </c>
      <c r="I79" s="20">
        <f t="shared" si="15"/>
        <v>3626.888536311422</v>
      </c>
      <c r="J79" s="21">
        <f t="shared" si="6"/>
        <v>28533.354678269923</v>
      </c>
      <c r="K79" s="4"/>
      <c r="L79" s="4"/>
    </row>
    <row r="80" spans="1:12" ht="12">
      <c r="A80" s="4">
        <f t="shared" si="7"/>
        <v>54</v>
      </c>
      <c r="B80" s="21">
        <f t="shared" si="8"/>
        <v>596341.1639417593</v>
      </c>
      <c r="C80" s="17">
        <f t="shared" si="12"/>
        <v>-8161.365694312529</v>
      </c>
      <c r="D80" s="17">
        <f t="shared" si="13"/>
        <v>-1546.255972354184</v>
      </c>
      <c r="E80" s="77">
        <f t="shared" si="9"/>
        <v>-810.4166666666667</v>
      </c>
      <c r="F80" s="17">
        <f t="shared" si="3"/>
        <v>-10518.03833333338</v>
      </c>
      <c r="G80" s="16">
        <f t="shared" si="4"/>
        <v>588179.7982474468</v>
      </c>
      <c r="H80" s="19">
        <f t="shared" si="5"/>
        <v>0.04742263888228272</v>
      </c>
      <c r="I80" s="20">
        <f t="shared" si="15"/>
        <v>3578.0469836505567</v>
      </c>
      <c r="J80" s="21">
        <f t="shared" si="6"/>
        <v>28280.07166825021</v>
      </c>
      <c r="K80" s="4"/>
      <c r="L80" s="4"/>
    </row>
    <row r="81" spans="1:12" ht="12">
      <c r="A81" s="4">
        <f t="shared" si="7"/>
        <v>55</v>
      </c>
      <c r="B81" s="21">
        <f t="shared" si="8"/>
        <v>588179.7982474468</v>
      </c>
      <c r="C81" s="17">
        <f t="shared" si="12"/>
        <v>-8182.527340045624</v>
      </c>
      <c r="D81" s="17">
        <f t="shared" si="13"/>
        <v>-1525.0943266210886</v>
      </c>
      <c r="E81" s="77">
        <f t="shared" si="9"/>
        <v>-810.4166666666667</v>
      </c>
      <c r="F81" s="17">
        <f t="shared" si="3"/>
        <v>-10518.03833333338</v>
      </c>
      <c r="G81" s="16">
        <f t="shared" si="4"/>
        <v>579997.2709074011</v>
      </c>
      <c r="H81" s="19">
        <f t="shared" si="5"/>
        <v>0.04764891960410802</v>
      </c>
      <c r="I81" s="20">
        <f t="shared" si="15"/>
        <v>3529.0787894846817</v>
      </c>
      <c r="J81" s="21">
        <f t="shared" si="6"/>
        <v>28026.131919453066</v>
      </c>
      <c r="K81" s="4"/>
      <c r="L81" s="4"/>
    </row>
    <row r="82" spans="1:12" ht="12">
      <c r="A82" s="4">
        <f t="shared" si="7"/>
        <v>56</v>
      </c>
      <c r="B82" s="21">
        <f t="shared" si="8"/>
        <v>579997.2709074011</v>
      </c>
      <c r="C82" s="17">
        <f t="shared" si="12"/>
        <v>-8203.743855915276</v>
      </c>
      <c r="D82" s="17">
        <f t="shared" si="13"/>
        <v>-1503.877810751437</v>
      </c>
      <c r="E82" s="77">
        <f t="shared" si="9"/>
        <v>-810.4166666666667</v>
      </c>
      <c r="F82" s="17">
        <f t="shared" si="3"/>
        <v>-10518.03833333338</v>
      </c>
      <c r="G82" s="16">
        <f t="shared" si="4"/>
        <v>571793.5270514858</v>
      </c>
      <c r="H82" s="19">
        <f t="shared" si="5"/>
        <v>0.04788218000675917</v>
      </c>
      <c r="I82" s="20">
        <f t="shared" si="15"/>
        <v>3479.9836254444076</v>
      </c>
      <c r="J82" s="21">
        <f t="shared" si="6"/>
        <v>27771.533729017247</v>
      </c>
      <c r="K82" s="4"/>
      <c r="L82" s="4"/>
    </row>
    <row r="83" spans="1:12" ht="12">
      <c r="A83" s="4">
        <f t="shared" si="7"/>
        <v>57</v>
      </c>
      <c r="B83" s="21">
        <f t="shared" si="8"/>
        <v>571793.5270514858</v>
      </c>
      <c r="C83" s="17">
        <f t="shared" si="12"/>
        <v>-8225.015384194534</v>
      </c>
      <c r="D83" s="17">
        <f t="shared" si="13"/>
        <v>-1482.6062824721785</v>
      </c>
      <c r="E83" s="77">
        <f t="shared" si="9"/>
        <v>-810.4166666666667</v>
      </c>
      <c r="F83" s="17">
        <f t="shared" si="3"/>
        <v>-10518.03833333338</v>
      </c>
      <c r="G83" s="16">
        <f t="shared" si="4"/>
        <v>563568.5116672913</v>
      </c>
      <c r="H83" s="19">
        <f t="shared" si="5"/>
        <v>0.0481227472643084</v>
      </c>
      <c r="I83" s="20">
        <f t="shared" si="15"/>
        <v>3430.761162308916</v>
      </c>
      <c r="J83" s="21">
        <f t="shared" si="6"/>
        <v>27516.27538966614</v>
      </c>
      <c r="K83" s="4"/>
      <c r="L83" s="4"/>
    </row>
    <row r="84" spans="1:12" ht="12">
      <c r="A84" s="4">
        <f t="shared" si="7"/>
        <v>58</v>
      </c>
      <c r="B84" s="21">
        <f t="shared" si="8"/>
        <v>563568.5116672913</v>
      </c>
      <c r="C84" s="17">
        <f t="shared" si="12"/>
        <v>-8246.34206752535</v>
      </c>
      <c r="D84" s="17">
        <f t="shared" si="13"/>
        <v>-1461.279599141363</v>
      </c>
      <c r="E84" s="77">
        <f t="shared" si="9"/>
        <v>-810.4166666666667</v>
      </c>
      <c r="F84" s="17">
        <f t="shared" si="3"/>
        <v>-10518.038333333378</v>
      </c>
      <c r="G84" s="16">
        <f t="shared" si="4"/>
        <v>555322.1695997659</v>
      </c>
      <c r="H84" s="19">
        <f t="shared" si="5"/>
        <v>0.048370969323761295</v>
      </c>
      <c r="I84" s="20">
        <f t="shared" si="15"/>
        <v>3381.4110700037486</v>
      </c>
      <c r="J84" s="21">
        <f t="shared" si="6"/>
        <v>27260.355189696358</v>
      </c>
      <c r="K84" s="4"/>
      <c r="L84" s="4"/>
    </row>
    <row r="85" spans="1:12" ht="12">
      <c r="A85" s="4">
        <f t="shared" si="7"/>
        <v>59</v>
      </c>
      <c r="B85" s="21">
        <f t="shared" si="8"/>
        <v>555322.1695997659</v>
      </c>
      <c r="C85" s="17">
        <f t="shared" si="12"/>
        <v>-8267.72404891953</v>
      </c>
      <c r="D85" s="17">
        <f t="shared" si="13"/>
        <v>-1439.8976177471827</v>
      </c>
      <c r="E85" s="77">
        <f t="shared" si="9"/>
        <v>-810.4166666666667</v>
      </c>
      <c r="F85" s="17">
        <f t="shared" si="3"/>
        <v>-10518.03833333338</v>
      </c>
      <c r="G85" s="16">
        <f t="shared" si="4"/>
        <v>547054.4455508464</v>
      </c>
      <c r="H85" s="19">
        <f t="shared" si="5"/>
        <v>0.04862721658029331</v>
      </c>
      <c r="I85" s="20">
        <f t="shared" si="15"/>
        <v>3331.9330175985965</v>
      </c>
      <c r="J85" s="21">
        <f t="shared" si="6"/>
        <v>27003.771412966187</v>
      </c>
      <c r="K85" s="4"/>
      <c r="L85" s="4"/>
    </row>
    <row r="86" spans="1:12" ht="12">
      <c r="A86" s="4">
        <f t="shared" si="7"/>
        <v>60</v>
      </c>
      <c r="B86" s="21">
        <f t="shared" si="8"/>
        <v>547054.4455508464</v>
      </c>
      <c r="C86" s="17">
        <f t="shared" si="12"/>
        <v>-8289.1614717597</v>
      </c>
      <c r="D86" s="17">
        <f t="shared" si="13"/>
        <v>-1418.4601949070136</v>
      </c>
      <c r="E86" s="77">
        <f t="shared" si="9"/>
        <v>-810.4166666666667</v>
      </c>
      <c r="F86" s="17">
        <f t="shared" si="3"/>
        <v>-10518.03833333338</v>
      </c>
      <c r="G86" s="16">
        <f t="shared" si="4"/>
        <v>538765.2840790867</v>
      </c>
      <c r="H86" s="19">
        <f t="shared" si="5"/>
        <v>0.04889188371726373</v>
      </c>
      <c r="I86" s="20">
        <f t="shared" si="15"/>
        <v>3282.3266733050796</v>
      </c>
      <c r="J86" s="21">
        <f t="shared" si="6"/>
        <v>26746.522338884166</v>
      </c>
      <c r="K86" s="4"/>
      <c r="L86" s="4"/>
    </row>
    <row r="87" spans="1:12" ht="12">
      <c r="A87" s="4">
        <f t="shared" si="7"/>
        <v>61</v>
      </c>
      <c r="B87" s="21">
        <f t="shared" si="8"/>
        <v>538765.2840790867</v>
      </c>
      <c r="C87" s="17">
        <f t="shared" si="12"/>
        <v>-8310.654479800258</v>
      </c>
      <c r="D87" s="17">
        <f t="shared" si="13"/>
        <v>-1396.9671868664543</v>
      </c>
      <c r="E87" s="77">
        <f>-(SUM(C$14:C$16)/12*B87)</f>
        <v>-436.62436563909324</v>
      </c>
      <c r="F87" s="17">
        <f t="shared" si="3"/>
        <v>-10144.246032305804</v>
      </c>
      <c r="G87" s="16">
        <f t="shared" si="4"/>
        <v>530454.6295992865</v>
      </c>
      <c r="H87" s="19">
        <f t="shared" si="5"/>
        <v>0.040839859731639054</v>
      </c>
      <c r="I87" s="20">
        <f aca="true" t="shared" si="16" ref="I87:I98">H$18*B87</f>
        <v>0</v>
      </c>
      <c r="J87" s="21">
        <f t="shared" si="6"/>
        <v>22003.098630066568</v>
      </c>
      <c r="K87" s="4"/>
      <c r="L87" s="4"/>
    </row>
    <row r="88" spans="1:12" ht="12">
      <c r="A88" s="4">
        <f t="shared" si="7"/>
        <v>62</v>
      </c>
      <c r="B88" s="21">
        <f t="shared" si="8"/>
        <v>530454.6295992865</v>
      </c>
      <c r="C88" s="17">
        <f t="shared" si="12"/>
        <v>-8332.203217168351</v>
      </c>
      <c r="D88" s="17">
        <f t="shared" si="13"/>
        <v>-1375.4184494983624</v>
      </c>
      <c r="E88" s="77">
        <f>E87</f>
        <v>-436.62436563909324</v>
      </c>
      <c r="F88" s="17">
        <f t="shared" si="3"/>
        <v>-10144.246032305806</v>
      </c>
      <c r="G88" s="16">
        <f t="shared" si="4"/>
        <v>522122.42638211814</v>
      </c>
      <c r="H88" s="19">
        <f t="shared" si="5"/>
        <v>0.040992221706266575</v>
      </c>
      <c r="I88" s="20">
        <f t="shared" si="16"/>
        <v>0</v>
      </c>
      <c r="J88" s="21">
        <f t="shared" si="6"/>
        <v>21744.513781649468</v>
      </c>
      <c r="K88" s="4"/>
      <c r="L88" s="4"/>
    </row>
    <row r="89" spans="1:12" ht="12">
      <c r="A89" s="4">
        <f t="shared" si="7"/>
        <v>63</v>
      </c>
      <c r="B89" s="21">
        <f t="shared" si="8"/>
        <v>522122.42638211814</v>
      </c>
      <c r="C89" s="17">
        <f t="shared" si="12"/>
        <v>-8353.807828364826</v>
      </c>
      <c r="D89" s="17">
        <f t="shared" si="13"/>
        <v>-1353.813838301887</v>
      </c>
      <c r="E89" s="77">
        <f aca="true" t="shared" si="17" ref="E89:E146">E88</f>
        <v>-436.62436563909324</v>
      </c>
      <c r="F89" s="17">
        <f t="shared" si="3"/>
        <v>-10144.246032305806</v>
      </c>
      <c r="G89" s="16">
        <f t="shared" si="4"/>
        <v>513768.6185537533</v>
      </c>
      <c r="H89" s="19">
        <f t="shared" si="5"/>
        <v>0.04114984793158005</v>
      </c>
      <c r="I89" s="20">
        <f t="shared" si="16"/>
        <v>0</v>
      </c>
      <c r="J89" s="21">
        <f t="shared" si="6"/>
        <v>21485.258447291762</v>
      </c>
      <c r="K89" s="4"/>
      <c r="L89" s="4"/>
    </row>
    <row r="90" spans="1:12" ht="12">
      <c r="A90" s="4">
        <f t="shared" si="7"/>
        <v>64</v>
      </c>
      <c r="B90" s="21">
        <f t="shared" si="8"/>
        <v>513768.6185537533</v>
      </c>
      <c r="C90" s="17">
        <f t="shared" si="12"/>
        <v>-8375.468458265213</v>
      </c>
      <c r="D90" s="17">
        <f t="shared" si="13"/>
        <v>-1332.1532084015003</v>
      </c>
      <c r="E90" s="77">
        <f t="shared" si="17"/>
        <v>-436.62436563909324</v>
      </c>
      <c r="F90" s="17">
        <f t="shared" si="3"/>
        <v>-10144.246032305806</v>
      </c>
      <c r="G90" s="16">
        <f t="shared" si="4"/>
        <v>505393.15009548806</v>
      </c>
      <c r="H90" s="19">
        <f t="shared" si="5"/>
        <v>0.04131301547423417</v>
      </c>
      <c r="I90" s="20">
        <f t="shared" si="16"/>
        <v>0</v>
      </c>
      <c r="J90" s="21">
        <f t="shared" si="6"/>
        <v>21225.330888487122</v>
      </c>
      <c r="K90" s="4"/>
      <c r="L90" s="4"/>
    </row>
    <row r="91" spans="1:12" ht="12">
      <c r="A91" s="4">
        <f t="shared" si="7"/>
        <v>65</v>
      </c>
      <c r="B91" s="21">
        <f t="shared" si="8"/>
        <v>505393.15009548806</v>
      </c>
      <c r="C91" s="17">
        <f aca="true" t="shared" si="18" ref="C91:C122">PPMT(C$17/12,A91,120,C$13)</f>
        <v>-8397.185252120686</v>
      </c>
      <c r="D91" s="17">
        <f aca="true" t="shared" si="19" ref="D91:D122">IPMT(C$17/12,A91,120,C$13)</f>
        <v>-1310.4364145460263</v>
      </c>
      <c r="E91" s="77">
        <f t="shared" si="17"/>
        <v>-436.62436563909324</v>
      </c>
      <c r="F91" s="17">
        <f t="shared" si="3"/>
        <v>-10144.246032305804</v>
      </c>
      <c r="G91" s="16">
        <f t="shared" si="4"/>
        <v>496995.9648433674</v>
      </c>
      <c r="H91" s="19">
        <f t="shared" si="5"/>
        <v>0.041482021191344594</v>
      </c>
      <c r="I91" s="20">
        <f t="shared" si="16"/>
        <v>0</v>
      </c>
      <c r="J91" s="21">
        <f t="shared" si="6"/>
        <v>20964.729362221435</v>
      </c>
      <c r="K91" s="4"/>
      <c r="L91" s="4"/>
    </row>
    <row r="92" spans="1:12" ht="12">
      <c r="A92" s="4">
        <f t="shared" si="7"/>
        <v>66</v>
      </c>
      <c r="B92" s="21">
        <f t="shared" si="8"/>
        <v>496995.9648433674</v>
      </c>
      <c r="C92" s="17">
        <f t="shared" si="18"/>
        <v>-8418.958355559047</v>
      </c>
      <c r="D92" s="17">
        <f t="shared" si="19"/>
        <v>-1288.663311107666</v>
      </c>
      <c r="E92" s="77">
        <f t="shared" si="17"/>
        <v>-436.62436563909324</v>
      </c>
      <c r="F92" s="17">
        <f aca="true" t="shared" si="20" ref="F92:F146">C92+D92+E92</f>
        <v>-10144.246032305806</v>
      </c>
      <c r="G92" s="16">
        <f aca="true" t="shared" si="21" ref="G92:G146">SUM(B92:C92)</f>
        <v>488577.00648780836</v>
      </c>
      <c r="H92" s="19">
        <f aca="true" t="shared" si="22" ref="H92:H146">(D92+E92)/-B92*12</f>
        <v>0.04165718352962078</v>
      </c>
      <c r="I92" s="20">
        <f t="shared" si="16"/>
        <v>0</v>
      </c>
      <c r="J92" s="21">
        <f aca="true" t="shared" si="23" ref="J92:J146">B92*H92</f>
        <v>20703.452120961112</v>
      </c>
      <c r="K92" s="4"/>
      <c r="L92" s="4"/>
    </row>
    <row r="93" spans="1:12" ht="12">
      <c r="A93" s="4">
        <f aca="true" t="shared" si="24" ref="A93:A146">A92+1</f>
        <v>67</v>
      </c>
      <c r="B93" s="21">
        <f aca="true" t="shared" si="25" ref="B93:B146">G92</f>
        <v>488577.00648780836</v>
      </c>
      <c r="C93" s="17">
        <f t="shared" si="18"/>
        <v>-8440.787914585691</v>
      </c>
      <c r="D93" s="17">
        <f t="shared" si="19"/>
        <v>-1266.8337520810219</v>
      </c>
      <c r="E93" s="77">
        <f t="shared" si="17"/>
        <v>-436.62436563909324</v>
      </c>
      <c r="F93" s="17">
        <f t="shared" si="20"/>
        <v>-10144.246032305806</v>
      </c>
      <c r="G93" s="16">
        <f t="shared" si="21"/>
        <v>480136.2185732227</v>
      </c>
      <c r="H93" s="19">
        <f t="shared" si="22"/>
        <v>0.041838844524402445</v>
      </c>
      <c r="I93" s="20">
        <f t="shared" si="16"/>
        <v>0</v>
      </c>
      <c r="J93" s="21">
        <f t="shared" si="23"/>
        <v>20441.49741264138</v>
      </c>
      <c r="K93" s="4"/>
      <c r="L93" s="4"/>
    </row>
    <row r="94" spans="1:12" ht="12">
      <c r="A94" s="4">
        <f t="shared" si="24"/>
        <v>68</v>
      </c>
      <c r="B94" s="21">
        <f t="shared" si="25"/>
        <v>480136.2185732227</v>
      </c>
      <c r="C94" s="17">
        <f t="shared" si="18"/>
        <v>-8462.674075584595</v>
      </c>
      <c r="D94" s="17">
        <f t="shared" si="19"/>
        <v>-1244.947591082118</v>
      </c>
      <c r="E94" s="77">
        <f t="shared" si="17"/>
        <v>-436.62436563909324</v>
      </c>
      <c r="F94" s="17">
        <f t="shared" si="20"/>
        <v>-10144.246032305806</v>
      </c>
      <c r="G94" s="16">
        <f t="shared" si="21"/>
        <v>471673.5444976381</v>
      </c>
      <c r="H94" s="19">
        <f t="shared" si="22"/>
        <v>0.042027372025002056</v>
      </c>
      <c r="I94" s="20">
        <f t="shared" si="16"/>
        <v>0</v>
      </c>
      <c r="J94" s="21">
        <f t="shared" si="23"/>
        <v>20178.86348065453</v>
      </c>
      <c r="K94" s="4"/>
      <c r="L94" s="4"/>
    </row>
    <row r="95" spans="1:12" ht="12">
      <c r="A95" s="4">
        <f t="shared" si="24"/>
        <v>69</v>
      </c>
      <c r="B95" s="21">
        <f t="shared" si="25"/>
        <v>471673.5444976381</v>
      </c>
      <c r="C95" s="17">
        <f t="shared" si="18"/>
        <v>-8484.616985319293</v>
      </c>
      <c r="D95" s="17">
        <f t="shared" si="19"/>
        <v>-1223.0046813474187</v>
      </c>
      <c r="E95" s="77">
        <f t="shared" si="17"/>
        <v>-436.62436563909324</v>
      </c>
      <c r="F95" s="17">
        <f t="shared" si="20"/>
        <v>-10144.246032305804</v>
      </c>
      <c r="G95" s="16">
        <f t="shared" si="21"/>
        <v>463188.9275123188</v>
      </c>
      <c r="H95" s="19">
        <f t="shared" si="22"/>
        <v>0.04222316217681755</v>
      </c>
      <c r="I95" s="20">
        <f t="shared" si="16"/>
        <v>0</v>
      </c>
      <c r="J95" s="21">
        <f t="shared" si="23"/>
        <v>19915.548563838143</v>
      </c>
      <c r="K95" s="4"/>
      <c r="L95" s="4"/>
    </row>
    <row r="96" spans="1:12" ht="12">
      <c r="A96" s="4">
        <f t="shared" si="24"/>
        <v>70</v>
      </c>
      <c r="B96" s="21">
        <f t="shared" si="25"/>
        <v>463188.9275123188</v>
      </c>
      <c r="C96" s="17">
        <f t="shared" si="18"/>
        <v>-8506.616790933867</v>
      </c>
      <c r="D96" s="17">
        <f t="shared" si="19"/>
        <v>-1201.004875732844</v>
      </c>
      <c r="E96" s="77">
        <f t="shared" si="17"/>
        <v>-436.62436563909324</v>
      </c>
      <c r="F96" s="17">
        <f t="shared" si="20"/>
        <v>-10144.246032305804</v>
      </c>
      <c r="G96" s="16">
        <f t="shared" si="21"/>
        <v>454682.31072138494</v>
      </c>
      <c r="H96" s="19">
        <f t="shared" si="22"/>
        <v>0.04242664219545835</v>
      </c>
      <c r="I96" s="20">
        <f t="shared" si="16"/>
        <v>0</v>
      </c>
      <c r="J96" s="21">
        <f t="shared" si="23"/>
        <v>19651.550896463246</v>
      </c>
      <c r="K96" s="4"/>
      <c r="L96" s="4"/>
    </row>
    <row r="97" spans="1:12" ht="12">
      <c r="A97" s="4">
        <f t="shared" si="24"/>
        <v>71</v>
      </c>
      <c r="B97" s="21">
        <f t="shared" si="25"/>
        <v>454682.31072138494</v>
      </c>
      <c r="C97" s="17">
        <f t="shared" si="18"/>
        <v>-8528.67363995393</v>
      </c>
      <c r="D97" s="17">
        <f t="shared" si="19"/>
        <v>-1178.9480267127847</v>
      </c>
      <c r="E97" s="77">
        <f t="shared" si="17"/>
        <v>-436.62436563909324</v>
      </c>
      <c r="F97" s="17">
        <f t="shared" si="20"/>
        <v>-10144.246032305806</v>
      </c>
      <c r="G97" s="16">
        <f t="shared" si="21"/>
        <v>446153.637081431</v>
      </c>
      <c r="H97" s="19">
        <f t="shared" si="22"/>
        <v>0.04263827347376661</v>
      </c>
      <c r="I97" s="20">
        <f t="shared" si="16"/>
        <v>0</v>
      </c>
      <c r="J97" s="21">
        <f t="shared" si="23"/>
        <v>19386.868708222533</v>
      </c>
      <c r="K97" s="4"/>
      <c r="L97" s="4"/>
    </row>
    <row r="98" spans="1:12" ht="12">
      <c r="A98" s="4">
        <f t="shared" si="24"/>
        <v>72</v>
      </c>
      <c r="B98" s="21">
        <f t="shared" si="25"/>
        <v>446153.637081431</v>
      </c>
      <c r="C98" s="17">
        <f t="shared" si="18"/>
        <v>-8550.787680287604</v>
      </c>
      <c r="D98" s="17">
        <f t="shared" si="19"/>
        <v>-1156.8339863791102</v>
      </c>
      <c r="E98" s="77">
        <f t="shared" si="17"/>
        <v>-436.62436563909324</v>
      </c>
      <c r="F98" s="17">
        <f t="shared" si="20"/>
        <v>-10144.246032305806</v>
      </c>
      <c r="G98" s="16">
        <f t="shared" si="21"/>
        <v>437602.8494011434</v>
      </c>
      <c r="H98" s="19">
        <f t="shared" si="22"/>
        <v>0.04285855506928979</v>
      </c>
      <c r="I98" s="20">
        <f t="shared" si="16"/>
        <v>0</v>
      </c>
      <c r="J98" s="21">
        <f t="shared" si="23"/>
        <v>19121.500224218442</v>
      </c>
      <c r="K98" s="4"/>
      <c r="L98" s="4"/>
    </row>
    <row r="99" spans="1:12" ht="12">
      <c r="A99" s="4">
        <f t="shared" si="24"/>
        <v>73</v>
      </c>
      <c r="B99" s="21">
        <f t="shared" si="25"/>
        <v>437602.8494011434</v>
      </c>
      <c r="C99" s="17">
        <f t="shared" si="18"/>
        <v>-8572.959060226533</v>
      </c>
      <c r="D99" s="17">
        <f t="shared" si="19"/>
        <v>-1134.6626064401792</v>
      </c>
      <c r="E99" s="77">
        <f t="shared" si="17"/>
        <v>-436.62436563909324</v>
      </c>
      <c r="F99" s="17">
        <f t="shared" si="20"/>
        <v>-10144.246032305804</v>
      </c>
      <c r="G99" s="16">
        <f t="shared" si="21"/>
        <v>429029.89034091687</v>
      </c>
      <c r="H99" s="19">
        <f t="shared" si="22"/>
        <v>0.04308802762768757</v>
      </c>
      <c r="I99" s="20">
        <f aca="true" t="shared" si="26" ref="I99:I110">H$19*B99</f>
        <v>0</v>
      </c>
      <c r="J99" s="21">
        <f t="shared" si="23"/>
        <v>18855.443664951268</v>
      </c>
      <c r="K99" s="4"/>
      <c r="L99" s="4"/>
    </row>
    <row r="100" spans="1:12" ht="12">
      <c r="A100" s="4">
        <f t="shared" si="24"/>
        <v>74</v>
      </c>
      <c r="B100" s="21">
        <f t="shared" si="25"/>
        <v>429029.89034091687</v>
      </c>
      <c r="C100" s="17">
        <f t="shared" si="18"/>
        <v>-8595.187928446869</v>
      </c>
      <c r="D100" s="17">
        <f t="shared" si="19"/>
        <v>-1112.4337382198428</v>
      </c>
      <c r="E100" s="77">
        <f t="shared" si="17"/>
        <v>-436.62436563909324</v>
      </c>
      <c r="F100" s="17">
        <f t="shared" si="20"/>
        <v>-10144.246032305804</v>
      </c>
      <c r="G100" s="16">
        <f t="shared" si="21"/>
        <v>420434.70241247</v>
      </c>
      <c r="H100" s="19">
        <f t="shared" si="22"/>
        <v>0.04332727780699902</v>
      </c>
      <c r="I100" s="20">
        <f t="shared" si="26"/>
        <v>0</v>
      </c>
      <c r="J100" s="21">
        <f t="shared" si="23"/>
        <v>18588.69724630723</v>
      </c>
      <c r="K100" s="4"/>
      <c r="L100" s="4"/>
    </row>
    <row r="101" spans="1:12" ht="12">
      <c r="A101" s="4">
        <f t="shared" si="24"/>
        <v>75</v>
      </c>
      <c r="B101" s="21">
        <f t="shared" si="25"/>
        <v>420434.70241247</v>
      </c>
      <c r="C101" s="17">
        <f t="shared" si="18"/>
        <v>-8617.474434010262</v>
      </c>
      <c r="D101" s="17">
        <f t="shared" si="19"/>
        <v>-1090.1472326564513</v>
      </c>
      <c r="E101" s="77">
        <f t="shared" si="17"/>
        <v>-436.62436563909324</v>
      </c>
      <c r="F101" s="17">
        <f t="shared" si="20"/>
        <v>-10144.246032305806</v>
      </c>
      <c r="G101" s="16">
        <f t="shared" si="21"/>
        <v>411817.22797845973</v>
      </c>
      <c r="H101" s="19">
        <f t="shared" si="22"/>
        <v>0.043576943278988305</v>
      </c>
      <c r="I101" s="20">
        <f t="shared" si="26"/>
        <v>0</v>
      </c>
      <c r="J101" s="21">
        <f t="shared" si="23"/>
        <v>18321.259179546534</v>
      </c>
      <c r="K101" s="4"/>
      <c r="L101" s="4"/>
    </row>
    <row r="102" spans="1:12" ht="12">
      <c r="A102" s="4">
        <f t="shared" si="24"/>
        <v>76</v>
      </c>
      <c r="B102" s="21">
        <f t="shared" si="25"/>
        <v>411817.22797845973</v>
      </c>
      <c r="C102" s="17">
        <f t="shared" si="18"/>
        <v>-8639.818726364863</v>
      </c>
      <c r="D102" s="17">
        <f t="shared" si="19"/>
        <v>-1067.8029403018497</v>
      </c>
      <c r="E102" s="77">
        <f t="shared" si="17"/>
        <v>-436.62436563909324</v>
      </c>
      <c r="F102" s="17">
        <f t="shared" si="20"/>
        <v>-10144.246032305806</v>
      </c>
      <c r="G102" s="16">
        <f t="shared" si="21"/>
        <v>403177.40925209486</v>
      </c>
      <c r="H102" s="19">
        <f t="shared" si="22"/>
        <v>0.04383771839733619</v>
      </c>
      <c r="I102" s="20">
        <f t="shared" si="26"/>
        <v>0</v>
      </c>
      <c r="J102" s="21">
        <f t="shared" si="23"/>
        <v>18053.127671291317</v>
      </c>
      <c r="K102" s="4"/>
      <c r="L102" s="4"/>
    </row>
    <row r="103" spans="1:12" ht="12">
      <c r="A103" s="4">
        <f t="shared" si="24"/>
        <v>77</v>
      </c>
      <c r="B103" s="21">
        <f t="shared" si="25"/>
        <v>403177.40925209486</v>
      </c>
      <c r="C103" s="17">
        <f t="shared" si="18"/>
        <v>-8662.220955346333</v>
      </c>
      <c r="D103" s="17">
        <f t="shared" si="19"/>
        <v>-1045.4007113203809</v>
      </c>
      <c r="E103" s="77">
        <f t="shared" si="17"/>
        <v>-436.62436563909324</v>
      </c>
      <c r="F103" s="17">
        <f t="shared" si="20"/>
        <v>-10144.246032305806</v>
      </c>
      <c r="G103" s="16">
        <f t="shared" si="21"/>
        <v>394515.18829674856</v>
      </c>
      <c r="H103" s="19">
        <f t="shared" si="22"/>
        <v>0.044110360638767075</v>
      </c>
      <c r="I103" s="20">
        <f t="shared" si="26"/>
        <v>0</v>
      </c>
      <c r="J103" s="21">
        <f t="shared" si="23"/>
        <v>17784.30092351369</v>
      </c>
      <c r="K103" s="4"/>
      <c r="L103" s="4"/>
    </row>
    <row r="104" spans="1:12" ht="12">
      <c r="A104" s="4">
        <f t="shared" si="24"/>
        <v>78</v>
      </c>
      <c r="B104" s="21">
        <f t="shared" si="25"/>
        <v>394515.18829674856</v>
      </c>
      <c r="C104" s="17">
        <f t="shared" si="18"/>
        <v>-8684.681271178837</v>
      </c>
      <c r="D104" s="17">
        <f t="shared" si="19"/>
        <v>-1022.9403954878751</v>
      </c>
      <c r="E104" s="77">
        <f t="shared" si="17"/>
        <v>-436.62436563909324</v>
      </c>
      <c r="F104" s="17">
        <f t="shared" si="20"/>
        <v>-10144.246032305804</v>
      </c>
      <c r="G104" s="16">
        <f t="shared" si="21"/>
        <v>385830.50702556974</v>
      </c>
      <c r="H104" s="19">
        <f t="shared" si="22"/>
        <v>0.04439569794293765</v>
      </c>
      <c r="I104" s="20">
        <f t="shared" si="26"/>
        <v>0</v>
      </c>
      <c r="J104" s="21">
        <f t="shared" si="23"/>
        <v>17514.77713352362</v>
      </c>
      <c r="K104" s="4"/>
      <c r="L104" s="4"/>
    </row>
    <row r="105" spans="1:12" ht="12">
      <c r="A105" s="4">
        <f t="shared" si="24"/>
        <v>79</v>
      </c>
      <c r="B105" s="21">
        <f t="shared" si="25"/>
        <v>385830.50702556974</v>
      </c>
      <c r="C105" s="17">
        <f t="shared" si="18"/>
        <v>-8707.199824476065</v>
      </c>
      <c r="D105" s="17">
        <f t="shared" si="19"/>
        <v>-1000.4218421906485</v>
      </c>
      <c r="E105" s="77">
        <f t="shared" si="17"/>
        <v>-436.62436563909324</v>
      </c>
      <c r="F105" s="17">
        <f t="shared" si="20"/>
        <v>-10144.246032305806</v>
      </c>
      <c r="G105" s="16">
        <f t="shared" si="21"/>
        <v>377123.30720109364</v>
      </c>
      <c r="H105" s="19">
        <f t="shared" si="22"/>
        <v>0.044694637100881375</v>
      </c>
      <c r="I105" s="20">
        <f t="shared" si="26"/>
        <v>0</v>
      </c>
      <c r="J105" s="21">
        <f t="shared" si="23"/>
        <v>17244.5544939569</v>
      </c>
      <c r="K105" s="4"/>
      <c r="L105" s="4"/>
    </row>
    <row r="106" spans="1:12" ht="12">
      <c r="A106" s="4">
        <f t="shared" si="24"/>
        <v>80</v>
      </c>
      <c r="B106" s="21">
        <f t="shared" si="25"/>
        <v>377123.30720109364</v>
      </c>
      <c r="C106" s="17">
        <f t="shared" si="18"/>
        <v>-8729.776766242225</v>
      </c>
      <c r="D106" s="17">
        <f t="shared" si="19"/>
        <v>-977.844900424488</v>
      </c>
      <c r="E106" s="77">
        <f t="shared" si="17"/>
        <v>-436.62436563909324</v>
      </c>
      <c r="F106" s="17">
        <f t="shared" si="20"/>
        <v>-10144.246032305806</v>
      </c>
      <c r="G106" s="16">
        <f t="shared" si="21"/>
        <v>368393.5304348514</v>
      </c>
      <c r="H106" s="19">
        <f t="shared" si="22"/>
        <v>0.04500817337102986</v>
      </c>
      <c r="I106" s="20">
        <f t="shared" si="26"/>
        <v>0</v>
      </c>
      <c r="J106" s="21">
        <f t="shared" si="23"/>
        <v>16973.631192762976</v>
      </c>
      <c r="K106" s="4"/>
      <c r="L106" s="4"/>
    </row>
    <row r="107" spans="1:12" ht="12">
      <c r="A107" s="4">
        <f t="shared" si="24"/>
        <v>81</v>
      </c>
      <c r="B107" s="21">
        <f t="shared" si="25"/>
        <v>368393.5304348514</v>
      </c>
      <c r="C107" s="17">
        <f t="shared" si="18"/>
        <v>-8752.412247873071</v>
      </c>
      <c r="D107" s="17">
        <f t="shared" si="19"/>
        <v>-955.2094187936423</v>
      </c>
      <c r="E107" s="77">
        <f t="shared" si="17"/>
        <v>-436.62436563909324</v>
      </c>
      <c r="F107" s="17">
        <f t="shared" si="20"/>
        <v>-10144.246032305806</v>
      </c>
      <c r="G107" s="16">
        <f t="shared" si="21"/>
        <v>359641.11818697833</v>
      </c>
      <c r="H107" s="19">
        <f t="shared" si="22"/>
        <v>0.04533740153763773</v>
      </c>
      <c r="I107" s="20">
        <f t="shared" si="26"/>
        <v>0</v>
      </c>
      <c r="J107" s="21">
        <f t="shared" si="23"/>
        <v>16702.005413192826</v>
      </c>
      <c r="K107" s="4"/>
      <c r="L107" s="4"/>
    </row>
    <row r="108" spans="1:12" ht="12">
      <c r="A108" s="4">
        <f t="shared" si="24"/>
        <v>82</v>
      </c>
      <c r="B108" s="21">
        <f t="shared" si="25"/>
        <v>359641.11818697833</v>
      </c>
      <c r="C108" s="17">
        <f t="shared" si="18"/>
        <v>-8775.106421156908</v>
      </c>
      <c r="D108" s="17">
        <f t="shared" si="19"/>
        <v>-932.5152455098049</v>
      </c>
      <c r="E108" s="77">
        <f t="shared" si="17"/>
        <v>-436.62436563909324</v>
      </c>
      <c r="F108" s="17">
        <f t="shared" si="20"/>
        <v>-10144.246032305806</v>
      </c>
      <c r="G108" s="16">
        <f t="shared" si="21"/>
        <v>350866.01176582143</v>
      </c>
      <c r="H108" s="19">
        <f t="shared" si="22"/>
        <v>0.04568352867050354</v>
      </c>
      <c r="I108" s="20">
        <f t="shared" si="26"/>
        <v>0</v>
      </c>
      <c r="J108" s="21">
        <f t="shared" si="23"/>
        <v>16429.675333786778</v>
      </c>
      <c r="K108" s="4"/>
      <c r="L108" s="4"/>
    </row>
    <row r="109" spans="1:12" ht="12">
      <c r="A109" s="4">
        <f t="shared" si="24"/>
        <v>83</v>
      </c>
      <c r="B109" s="21">
        <f t="shared" si="25"/>
        <v>350866.01176582143</v>
      </c>
      <c r="C109" s="17">
        <f t="shared" si="18"/>
        <v>-8797.859438275616</v>
      </c>
      <c r="D109" s="17">
        <f t="shared" si="19"/>
        <v>-909.7622283910961</v>
      </c>
      <c r="E109" s="77">
        <f t="shared" si="17"/>
        <v>-436.62436563909324</v>
      </c>
      <c r="F109" s="17">
        <f t="shared" si="20"/>
        <v>-10144.246032305806</v>
      </c>
      <c r="G109" s="16">
        <f t="shared" si="21"/>
        <v>342068.1523275458</v>
      </c>
      <c r="H109" s="19">
        <f t="shared" si="22"/>
        <v>0.04604788889938334</v>
      </c>
      <c r="I109" s="20">
        <f t="shared" si="26"/>
        <v>0</v>
      </c>
      <c r="J109" s="21">
        <f t="shared" si="23"/>
        <v>16156.639128362272</v>
      </c>
      <c r="K109" s="4"/>
      <c r="L109" s="4"/>
    </row>
    <row r="110" spans="1:12" ht="12">
      <c r="A110" s="4">
        <f t="shared" si="24"/>
        <v>84</v>
      </c>
      <c r="B110" s="21">
        <f t="shared" si="25"/>
        <v>342068.1523275458</v>
      </c>
      <c r="C110" s="17">
        <f t="shared" si="18"/>
        <v>-8820.671451805667</v>
      </c>
      <c r="D110" s="17">
        <f t="shared" si="19"/>
        <v>-886.9502148610444</v>
      </c>
      <c r="E110" s="77">
        <f t="shared" si="17"/>
        <v>-436.62436563909324</v>
      </c>
      <c r="F110" s="17">
        <f t="shared" si="20"/>
        <v>-10144.246032305804</v>
      </c>
      <c r="G110" s="16">
        <f t="shared" si="21"/>
        <v>333247.4808757401</v>
      </c>
      <c r="H110" s="19">
        <f t="shared" si="22"/>
        <v>0.046431960584255326</v>
      </c>
      <c r="I110" s="20">
        <f t="shared" si="26"/>
        <v>0</v>
      </c>
      <c r="J110" s="21">
        <f t="shared" si="23"/>
        <v>15882.894966001653</v>
      </c>
      <c r="K110" s="4"/>
      <c r="L110" s="4"/>
    </row>
    <row r="111" spans="1:12" ht="12">
      <c r="A111" s="4">
        <f t="shared" si="24"/>
        <v>85</v>
      </c>
      <c r="B111" s="21">
        <f t="shared" si="25"/>
        <v>333247.4808757401</v>
      </c>
      <c r="C111" s="17">
        <f t="shared" si="18"/>
        <v>-8843.542614719152</v>
      </c>
      <c r="D111" s="17">
        <f t="shared" si="19"/>
        <v>-864.0790519475605</v>
      </c>
      <c r="E111" s="77">
        <f t="shared" si="17"/>
        <v>-436.62436563909324</v>
      </c>
      <c r="F111" s="17">
        <f t="shared" si="20"/>
        <v>-10144.246032305806</v>
      </c>
      <c r="G111" s="16">
        <f t="shared" si="21"/>
        <v>324403.938261021</v>
      </c>
      <c r="H111" s="19">
        <f t="shared" si="22"/>
        <v>0.046837386347295014</v>
      </c>
      <c r="I111" s="20">
        <f aca="true" t="shared" si="27" ref="I111:I122">H$20*B111</f>
        <v>0</v>
      </c>
      <c r="J111" s="21">
        <f t="shared" si="23"/>
        <v>15608.441011039846</v>
      </c>
      <c r="K111" s="4"/>
      <c r="L111" s="4"/>
    </row>
    <row r="112" spans="1:12" ht="12">
      <c r="A112" s="4">
        <f t="shared" si="24"/>
        <v>86</v>
      </c>
      <c r="B112" s="21">
        <f t="shared" si="25"/>
        <v>324403.938261021</v>
      </c>
      <c r="C112" s="17">
        <f t="shared" si="18"/>
        <v>-8866.473080384798</v>
      </c>
      <c r="D112" s="17">
        <f t="shared" si="19"/>
        <v>-841.1485862819139</v>
      </c>
      <c r="E112" s="77">
        <f t="shared" si="17"/>
        <v>-436.62436563909324</v>
      </c>
      <c r="F112" s="17">
        <f t="shared" si="20"/>
        <v>-10144.246032305804</v>
      </c>
      <c r="G112" s="16">
        <f t="shared" si="21"/>
        <v>315537.4651806362</v>
      </c>
      <c r="H112" s="19">
        <f t="shared" si="22"/>
        <v>0.04726599653890352</v>
      </c>
      <c r="I112" s="20">
        <f t="shared" si="27"/>
        <v>0</v>
      </c>
      <c r="J112" s="21">
        <f t="shared" si="23"/>
        <v>15333.275423052088</v>
      </c>
      <c r="K112" s="4"/>
      <c r="L112" s="4"/>
    </row>
    <row r="113" spans="1:12" ht="12">
      <c r="A113" s="4">
        <f t="shared" si="24"/>
        <v>87</v>
      </c>
      <c r="B113" s="21">
        <f t="shared" si="25"/>
        <v>315537.4651806362</v>
      </c>
      <c r="C113" s="17">
        <f t="shared" si="18"/>
        <v>-8889.46300256901</v>
      </c>
      <c r="D113" s="17">
        <f t="shared" si="19"/>
        <v>-818.1586640977035</v>
      </c>
      <c r="E113" s="77">
        <f t="shared" si="17"/>
        <v>-436.62436563909324</v>
      </c>
      <c r="F113" s="17">
        <f t="shared" si="20"/>
        <v>-10144.246032305806</v>
      </c>
      <c r="G113" s="16">
        <f t="shared" si="21"/>
        <v>306648.0021780672</v>
      </c>
      <c r="H113" s="19">
        <f t="shared" si="22"/>
        <v>0.047719836844799496</v>
      </c>
      <c r="I113" s="20">
        <f t="shared" si="27"/>
        <v>0</v>
      </c>
      <c r="J113" s="21">
        <f t="shared" si="23"/>
        <v>15057.396356841562</v>
      </c>
      <c r="K113" s="4"/>
      <c r="L113" s="4"/>
    </row>
    <row r="114" spans="1:12" ht="12">
      <c r="A114" s="4">
        <f t="shared" si="24"/>
        <v>88</v>
      </c>
      <c r="B114" s="21">
        <f t="shared" si="25"/>
        <v>306648.0021780672</v>
      </c>
      <c r="C114" s="17">
        <f t="shared" si="18"/>
        <v>-8912.512535436887</v>
      </c>
      <c r="D114" s="17">
        <f t="shared" si="19"/>
        <v>-795.1091312298258</v>
      </c>
      <c r="E114" s="77">
        <f t="shared" si="17"/>
        <v>-436.62436563909324</v>
      </c>
      <c r="F114" s="17">
        <f t="shared" si="20"/>
        <v>-10144.246032305806</v>
      </c>
      <c r="G114" s="16">
        <f t="shared" si="21"/>
        <v>297735.48964263033</v>
      </c>
      <c r="H114" s="19">
        <f t="shared" si="22"/>
        <v>0.04820120091258242</v>
      </c>
      <c r="I114" s="20">
        <f t="shared" si="27"/>
        <v>0</v>
      </c>
      <c r="J114" s="21">
        <f t="shared" si="23"/>
        <v>14780.80196242703</v>
      </c>
      <c r="K114" s="4"/>
      <c r="L114" s="4"/>
    </row>
    <row r="115" spans="1:12" ht="12">
      <c r="A115" s="4">
        <f t="shared" si="24"/>
        <v>89</v>
      </c>
      <c r="B115" s="21">
        <f t="shared" si="25"/>
        <v>297735.48964263033</v>
      </c>
      <c r="C115" s="17">
        <f t="shared" si="18"/>
        <v>-8935.62183355327</v>
      </c>
      <c r="D115" s="17">
        <f t="shared" si="19"/>
        <v>-771.9998331134432</v>
      </c>
      <c r="E115" s="77">
        <f t="shared" si="17"/>
        <v>-436.62436563909324</v>
      </c>
      <c r="F115" s="17">
        <f t="shared" si="20"/>
        <v>-10144.246032305806</v>
      </c>
      <c r="G115" s="16">
        <f t="shared" si="21"/>
        <v>288799.8678090771</v>
      </c>
      <c r="H115" s="19">
        <f t="shared" si="22"/>
        <v>0.048712669095776484</v>
      </c>
      <c r="I115" s="20">
        <f t="shared" si="27"/>
        <v>0</v>
      </c>
      <c r="J115" s="21">
        <f t="shared" si="23"/>
        <v>14503.490385030438</v>
      </c>
      <c r="K115" s="4"/>
      <c r="L115" s="4"/>
    </row>
    <row r="116" spans="1:12" ht="12">
      <c r="A116" s="4">
        <f t="shared" si="24"/>
        <v>90</v>
      </c>
      <c r="B116" s="21">
        <f t="shared" si="25"/>
        <v>288799.8678090771</v>
      </c>
      <c r="C116" s="17">
        <f t="shared" si="18"/>
        <v>-8958.791051883769</v>
      </c>
      <c r="D116" s="17">
        <f t="shared" si="19"/>
        <v>-748.8306147829448</v>
      </c>
      <c r="E116" s="77">
        <f t="shared" si="17"/>
        <v>-436.62436563909324</v>
      </c>
      <c r="F116" s="17">
        <f t="shared" si="20"/>
        <v>-10144.246032305806</v>
      </c>
      <c r="G116" s="16">
        <f t="shared" si="21"/>
        <v>279841.0767571933</v>
      </c>
      <c r="H116" s="19">
        <f t="shared" si="22"/>
        <v>0.04925715469672159</v>
      </c>
      <c r="I116" s="20">
        <f t="shared" si="27"/>
        <v>0</v>
      </c>
      <c r="J116" s="21">
        <f t="shared" si="23"/>
        <v>14225.459765064455</v>
      </c>
      <c r="K116" s="4"/>
      <c r="L116" s="4"/>
    </row>
    <row r="117" spans="1:12" ht="12">
      <c r="A117" s="4">
        <f t="shared" si="24"/>
        <v>91</v>
      </c>
      <c r="B117" s="21">
        <f t="shared" si="25"/>
        <v>279841.0767571933</v>
      </c>
      <c r="C117" s="17">
        <f t="shared" si="18"/>
        <v>-8982.020345795803</v>
      </c>
      <c r="D117" s="17">
        <f t="shared" si="19"/>
        <v>-725.6013208709091</v>
      </c>
      <c r="E117" s="77">
        <f t="shared" si="17"/>
        <v>-436.62436563909324</v>
      </c>
      <c r="F117" s="17">
        <f t="shared" si="20"/>
        <v>-10144.246032305806</v>
      </c>
      <c r="G117" s="16">
        <f t="shared" si="21"/>
        <v>270859.0564113975</v>
      </c>
      <c r="H117" s="19">
        <f t="shared" si="22"/>
        <v>0.049837959458042744</v>
      </c>
      <c r="I117" s="20">
        <f t="shared" si="27"/>
        <v>0</v>
      </c>
      <c r="J117" s="21">
        <f t="shared" si="23"/>
        <v>13946.708238120027</v>
      </c>
      <c r="K117" s="4"/>
      <c r="L117" s="4"/>
    </row>
    <row r="118" spans="1:12" ht="12">
      <c r="A118" s="4">
        <f t="shared" si="24"/>
        <v>92</v>
      </c>
      <c r="B118" s="21">
        <f t="shared" si="25"/>
        <v>270859.0564113975</v>
      </c>
      <c r="C118" s="17">
        <f t="shared" si="18"/>
        <v>-9005.309871059651</v>
      </c>
      <c r="D118" s="17">
        <f t="shared" si="19"/>
        <v>-702.3117956070622</v>
      </c>
      <c r="E118" s="77">
        <f t="shared" si="17"/>
        <v>-436.62436563909324</v>
      </c>
      <c r="F118" s="17">
        <f t="shared" si="20"/>
        <v>-10144.246032305806</v>
      </c>
      <c r="G118" s="16">
        <f t="shared" si="21"/>
        <v>261853.7465403379</v>
      </c>
      <c r="H118" s="19">
        <f t="shared" si="22"/>
        <v>0.05045884053511293</v>
      </c>
      <c r="I118" s="20">
        <f t="shared" si="27"/>
        <v>0</v>
      </c>
      <c r="J118" s="21">
        <f t="shared" si="23"/>
        <v>13667.233934953865</v>
      </c>
      <c r="K118" s="4"/>
      <c r="L118" s="4"/>
    </row>
    <row r="119" spans="1:12" ht="12">
      <c r="A119" s="4">
        <f t="shared" si="24"/>
        <v>93</v>
      </c>
      <c r="B119" s="21">
        <f t="shared" si="25"/>
        <v>261853.7465403379</v>
      </c>
      <c r="C119" s="17">
        <f t="shared" si="18"/>
        <v>-9028.659783849482</v>
      </c>
      <c r="D119" s="17">
        <f t="shared" si="19"/>
        <v>-678.9618828172316</v>
      </c>
      <c r="E119" s="77">
        <f t="shared" si="17"/>
        <v>-436.62436563909324</v>
      </c>
      <c r="F119" s="17">
        <f t="shared" si="20"/>
        <v>-10144.246032305806</v>
      </c>
      <c r="G119" s="16">
        <f t="shared" si="21"/>
        <v>252825.0867564884</v>
      </c>
      <c r="H119" s="19">
        <f t="shared" si="22"/>
        <v>0.051124091819758105</v>
      </c>
      <c r="I119" s="20">
        <f t="shared" si="27"/>
        <v>0</v>
      </c>
      <c r="J119" s="21">
        <f t="shared" si="23"/>
        <v>13387.034981475901</v>
      </c>
      <c r="K119" s="4"/>
      <c r="L119" s="4"/>
    </row>
    <row r="120" spans="1:12" ht="12">
      <c r="A120" s="4">
        <f t="shared" si="24"/>
        <v>94</v>
      </c>
      <c r="B120" s="21">
        <f t="shared" si="25"/>
        <v>252825.0867564884</v>
      </c>
      <c r="C120" s="17">
        <f t="shared" si="18"/>
        <v>-9052.070240744411</v>
      </c>
      <c r="D120" s="17">
        <f t="shared" si="19"/>
        <v>-655.5514259223012</v>
      </c>
      <c r="E120" s="77">
        <f t="shared" si="17"/>
        <v>-436.62436563909324</v>
      </c>
      <c r="F120" s="17">
        <f t="shared" si="20"/>
        <v>-10144.246032305806</v>
      </c>
      <c r="G120" s="16">
        <f t="shared" si="21"/>
        <v>243773.01651574398</v>
      </c>
      <c r="H120" s="19">
        <f t="shared" si="22"/>
        <v>0.05183864333589666</v>
      </c>
      <c r="I120" s="20">
        <f t="shared" si="27"/>
        <v>0</v>
      </c>
      <c r="J120" s="21">
        <f t="shared" si="23"/>
        <v>13106.109498736732</v>
      </c>
      <c r="K120" s="4"/>
      <c r="L120" s="4"/>
    </row>
    <row r="121" spans="1:12" ht="12">
      <c r="A121" s="4">
        <f t="shared" si="24"/>
        <v>95</v>
      </c>
      <c r="B121" s="21">
        <f t="shared" si="25"/>
        <v>243773.01651574398</v>
      </c>
      <c r="C121" s="17">
        <f t="shared" si="18"/>
        <v>-9075.541398729554</v>
      </c>
      <c r="D121" s="17">
        <f t="shared" si="19"/>
        <v>-632.080267937159</v>
      </c>
      <c r="E121" s="77">
        <f t="shared" si="17"/>
        <v>-436.62436563909324</v>
      </c>
      <c r="F121" s="17">
        <f t="shared" si="20"/>
        <v>-10144.246032305806</v>
      </c>
      <c r="G121" s="16">
        <f t="shared" si="21"/>
        <v>234697.47511701443</v>
      </c>
      <c r="H121" s="19">
        <f t="shared" si="22"/>
        <v>0.05260818357263411</v>
      </c>
      <c r="I121" s="20">
        <f t="shared" si="27"/>
        <v>0</v>
      </c>
      <c r="J121" s="21">
        <f t="shared" si="23"/>
        <v>12824.455602915026</v>
      </c>
      <c r="K121" s="4"/>
      <c r="L121" s="4"/>
    </row>
    <row r="122" spans="1:12" ht="12">
      <c r="A122" s="4">
        <f t="shared" si="24"/>
        <v>96</v>
      </c>
      <c r="B122" s="21">
        <f t="shared" si="25"/>
        <v>234697.47511701443</v>
      </c>
      <c r="C122" s="17">
        <f t="shared" si="18"/>
        <v>-9099.073415197066</v>
      </c>
      <c r="D122" s="17">
        <f t="shared" si="19"/>
        <v>-608.5482514696462</v>
      </c>
      <c r="E122" s="77">
        <f t="shared" si="17"/>
        <v>-436.62436563909324</v>
      </c>
      <c r="F122" s="17">
        <f t="shared" si="20"/>
        <v>-10144.246032305806</v>
      </c>
      <c r="G122" s="16">
        <f t="shared" si="21"/>
        <v>225598.40170181738</v>
      </c>
      <c r="H122" s="19">
        <f t="shared" si="22"/>
        <v>0.05343931117730048</v>
      </c>
      <c r="I122" s="20">
        <f t="shared" si="27"/>
        <v>0</v>
      </c>
      <c r="J122" s="21">
        <f t="shared" si="23"/>
        <v>12542.07140530487</v>
      </c>
      <c r="K122" s="4"/>
      <c r="L122" s="4"/>
    </row>
    <row r="123" spans="1:12" ht="12">
      <c r="A123" s="4">
        <f t="shared" si="24"/>
        <v>97</v>
      </c>
      <c r="B123" s="21">
        <f t="shared" si="25"/>
        <v>225598.40170181738</v>
      </c>
      <c r="C123" s="17">
        <f aca="true" t="shared" si="28" ref="C123:C146">PPMT(C$17/12,A123,120,C$13)</f>
        <v>-9122.666447947213</v>
      </c>
      <c r="D123" s="17">
        <f aca="true" t="shared" si="29" ref="D123:D146">IPMT(C$17/12,A123,120,C$13)</f>
        <v>-584.955218719501</v>
      </c>
      <c r="E123" s="77">
        <f t="shared" si="17"/>
        <v>-436.62436563909324</v>
      </c>
      <c r="F123" s="17">
        <f t="shared" si="20"/>
        <v>-10144.246032305806</v>
      </c>
      <c r="G123" s="16">
        <f t="shared" si="21"/>
        <v>216475.73525387017</v>
      </c>
      <c r="H123" s="19">
        <f t="shared" si="22"/>
        <v>0.054339724571747156</v>
      </c>
      <c r="I123" s="20">
        <f aca="true" t="shared" si="30" ref="I123:I134">H$21*B123</f>
        <v>0</v>
      </c>
      <c r="J123" s="21">
        <f t="shared" si="23"/>
        <v>12258.955012303131</v>
      </c>
      <c r="K123" s="4"/>
      <c r="L123" s="4"/>
    </row>
    <row r="124" spans="1:12" ht="12">
      <c r="A124" s="4">
        <f t="shared" si="24"/>
        <v>98</v>
      </c>
      <c r="B124" s="21">
        <f t="shared" si="25"/>
        <v>216475.73525387017</v>
      </c>
      <c r="C124" s="17">
        <f t="shared" si="28"/>
        <v>-9146.320655189413</v>
      </c>
      <c r="D124" s="17">
        <f t="shared" si="29"/>
        <v>-561.3010114773003</v>
      </c>
      <c r="E124" s="77">
        <f t="shared" si="17"/>
        <v>-436.62436563909324</v>
      </c>
      <c r="F124" s="17">
        <f t="shared" si="20"/>
        <v>-10144.246032305806</v>
      </c>
      <c r="G124" s="16">
        <f t="shared" si="21"/>
        <v>207329.41459868074</v>
      </c>
      <c r="H124" s="19">
        <f t="shared" si="22"/>
        <v>0.055318461033764435</v>
      </c>
      <c r="I124" s="20">
        <f t="shared" si="30"/>
        <v>0</v>
      </c>
      <c r="J124" s="21">
        <f t="shared" si="23"/>
        <v>11975.104525396722</v>
      </c>
      <c r="K124" s="4"/>
      <c r="L124" s="4"/>
    </row>
    <row r="125" spans="1:12" ht="12">
      <c r="A125" s="4">
        <f t="shared" si="24"/>
        <v>99</v>
      </c>
      <c r="B125" s="21">
        <f t="shared" si="25"/>
        <v>207329.41459868074</v>
      </c>
      <c r="C125" s="17">
        <f t="shared" si="28"/>
        <v>-9170.036195543315</v>
      </c>
      <c r="D125" s="17">
        <f t="shared" si="29"/>
        <v>-537.5854711233994</v>
      </c>
      <c r="E125" s="77">
        <f t="shared" si="17"/>
        <v>-436.62436563909324</v>
      </c>
      <c r="F125" s="17">
        <f t="shared" si="20"/>
        <v>-10144.246032305806</v>
      </c>
      <c r="G125" s="16">
        <f t="shared" si="21"/>
        <v>198159.37840313744</v>
      </c>
      <c r="H125" s="19">
        <f t="shared" si="22"/>
        <v>0.056386200982522325</v>
      </c>
      <c r="I125" s="20">
        <f t="shared" si="30"/>
        <v>0</v>
      </c>
      <c r="J125" s="21">
        <f t="shared" si="23"/>
        <v>11690.518041149911</v>
      </c>
      <c r="K125" s="4"/>
      <c r="L125" s="4"/>
    </row>
    <row r="126" spans="1:12" ht="12">
      <c r="A126" s="4">
        <f t="shared" si="24"/>
        <v>100</v>
      </c>
      <c r="B126" s="21">
        <f t="shared" si="25"/>
        <v>198159.37840313744</v>
      </c>
      <c r="C126" s="17">
        <f t="shared" si="28"/>
        <v>-9193.813228039846</v>
      </c>
      <c r="D126" s="17">
        <f t="shared" si="29"/>
        <v>-513.8084386268674</v>
      </c>
      <c r="E126" s="77">
        <f t="shared" si="17"/>
        <v>-436.62436563909324</v>
      </c>
      <c r="F126" s="17">
        <f t="shared" si="20"/>
        <v>-10144.246032305806</v>
      </c>
      <c r="G126" s="16">
        <f t="shared" si="21"/>
        <v>188965.56517509758</v>
      </c>
      <c r="H126" s="19">
        <f t="shared" si="22"/>
        <v>0.05755565920270847</v>
      </c>
      <c r="I126" s="20">
        <f t="shared" si="30"/>
        <v>0</v>
      </c>
      <c r="J126" s="21">
        <f t="shared" si="23"/>
        <v>11405.193651191526</v>
      </c>
      <c r="K126" s="4"/>
      <c r="L126" s="4"/>
    </row>
    <row r="127" spans="1:12" ht="12">
      <c r="A127" s="4">
        <f t="shared" si="24"/>
        <v>101</v>
      </c>
      <c r="B127" s="21">
        <f t="shared" si="25"/>
        <v>188965.56517509758</v>
      </c>
      <c r="C127" s="17">
        <f t="shared" si="28"/>
        <v>-9217.65191212229</v>
      </c>
      <c r="D127" s="17">
        <f t="shared" si="29"/>
        <v>-489.96975454442185</v>
      </c>
      <c r="E127" s="77">
        <f t="shared" si="17"/>
        <v>-436.62436563909324</v>
      </c>
      <c r="F127" s="17">
        <f t="shared" si="20"/>
        <v>-10144.246032305804</v>
      </c>
      <c r="G127" s="16">
        <f t="shared" si="21"/>
        <v>179747.9132629753</v>
      </c>
      <c r="H127" s="19">
        <f t="shared" si="22"/>
        <v>0.058842093435907614</v>
      </c>
      <c r="I127" s="20">
        <f t="shared" si="30"/>
        <v>0</v>
      </c>
      <c r="J127" s="21">
        <f t="shared" si="23"/>
        <v>11119.129442202182</v>
      </c>
      <c r="K127" s="4"/>
      <c r="L127" s="4"/>
    </row>
    <row r="128" spans="1:12" ht="12">
      <c r="A128" s="4">
        <f t="shared" si="24"/>
        <v>102</v>
      </c>
      <c r="B128" s="21">
        <f t="shared" si="25"/>
        <v>179747.9132629753</v>
      </c>
      <c r="C128" s="17">
        <f t="shared" si="28"/>
        <v>-9241.552407647354</v>
      </c>
      <c r="D128" s="17">
        <f t="shared" si="29"/>
        <v>-466.0692590193585</v>
      </c>
      <c r="E128" s="77">
        <f t="shared" si="17"/>
        <v>-436.62436563909324</v>
      </c>
      <c r="F128" s="17">
        <f t="shared" si="20"/>
        <v>-10144.246032305806</v>
      </c>
      <c r="G128" s="16">
        <f t="shared" si="21"/>
        <v>170506.36085532792</v>
      </c>
      <c r="H128" s="19">
        <f t="shared" si="22"/>
        <v>0.060263973579784955</v>
      </c>
      <c r="I128" s="20">
        <f t="shared" si="30"/>
        <v>0</v>
      </c>
      <c r="J128" s="21">
        <f t="shared" si="23"/>
        <v>10832.32349590142</v>
      </c>
      <c r="K128" s="4"/>
      <c r="L128" s="4"/>
    </row>
    <row r="129" spans="1:12" ht="12">
      <c r="A129" s="4">
        <f t="shared" si="24"/>
        <v>103</v>
      </c>
      <c r="B129" s="21">
        <f t="shared" si="25"/>
        <v>170506.36085532792</v>
      </c>
      <c r="C129" s="17">
        <f t="shared" si="28"/>
        <v>-9265.514874886234</v>
      </c>
      <c r="D129" s="17">
        <f t="shared" si="29"/>
        <v>-442.10679178048036</v>
      </c>
      <c r="E129" s="77">
        <f t="shared" si="17"/>
        <v>-436.62436563909324</v>
      </c>
      <c r="F129" s="17">
        <f t="shared" si="20"/>
        <v>-10144.246032305808</v>
      </c>
      <c r="G129" s="16">
        <f t="shared" si="21"/>
        <v>161240.8459804417</v>
      </c>
      <c r="H129" s="19">
        <f t="shared" si="22"/>
        <v>0.061843873953664204</v>
      </c>
      <c r="I129" s="20">
        <f t="shared" si="30"/>
        <v>0</v>
      </c>
      <c r="J129" s="21">
        <f t="shared" si="23"/>
        <v>10544.773889034885</v>
      </c>
      <c r="K129" s="4"/>
      <c r="L129" s="4"/>
    </row>
    <row r="130" spans="1:12" ht="12">
      <c r="A130" s="4">
        <f t="shared" si="24"/>
        <v>104</v>
      </c>
      <c r="B130" s="21">
        <f t="shared" si="25"/>
        <v>161240.8459804417</v>
      </c>
      <c r="C130" s="17">
        <f t="shared" si="28"/>
        <v>-9289.53947452569</v>
      </c>
      <c r="D130" s="17">
        <f t="shared" si="29"/>
        <v>-418.08219214102195</v>
      </c>
      <c r="E130" s="77">
        <f t="shared" si="17"/>
        <v>-436.62436563909324</v>
      </c>
      <c r="F130" s="17">
        <f t="shared" si="20"/>
        <v>-10144.246032305806</v>
      </c>
      <c r="G130" s="16">
        <f t="shared" si="21"/>
        <v>151951.306505916</v>
      </c>
      <c r="H130" s="19">
        <f t="shared" si="22"/>
        <v>0.06360968048136811</v>
      </c>
      <c r="I130" s="20">
        <f t="shared" si="30"/>
        <v>0</v>
      </c>
      <c r="J130" s="21">
        <f t="shared" si="23"/>
        <v>10256.478693361385</v>
      </c>
      <c r="K130" s="4"/>
      <c r="L130" s="4"/>
    </row>
    <row r="131" spans="1:12" ht="12">
      <c r="A131" s="4">
        <f t="shared" si="24"/>
        <v>105</v>
      </c>
      <c r="B131" s="21">
        <f t="shared" si="25"/>
        <v>151951.306505916</v>
      </c>
      <c r="C131" s="17">
        <f t="shared" si="28"/>
        <v>-9313.62636766914</v>
      </c>
      <c r="D131" s="17">
        <f t="shared" si="29"/>
        <v>-393.9952989975727</v>
      </c>
      <c r="E131" s="77">
        <f t="shared" si="17"/>
        <v>-436.62436563909324</v>
      </c>
      <c r="F131" s="17">
        <f t="shared" si="20"/>
        <v>-10144.246032305806</v>
      </c>
      <c r="G131" s="16">
        <f t="shared" si="21"/>
        <v>142637.68013824685</v>
      </c>
      <c r="H131" s="19">
        <f t="shared" si="22"/>
        <v>0.06559625056762458</v>
      </c>
      <c r="I131" s="20">
        <f t="shared" si="30"/>
        <v>0</v>
      </c>
      <c r="J131" s="21">
        <f t="shared" si="23"/>
        <v>9967.43597563999</v>
      </c>
      <c r="K131" s="4"/>
      <c r="L131" s="4"/>
    </row>
    <row r="132" spans="1:12" ht="12">
      <c r="A132" s="4">
        <f t="shared" si="24"/>
        <v>106</v>
      </c>
      <c r="B132" s="21">
        <f t="shared" si="25"/>
        <v>142637.68013824685</v>
      </c>
      <c r="C132" s="17">
        <f t="shared" si="28"/>
        <v>-9337.775715837717</v>
      </c>
      <c r="D132" s="17">
        <f t="shared" si="29"/>
        <v>-369.845950828996</v>
      </c>
      <c r="E132" s="77">
        <f t="shared" si="17"/>
        <v>-436.62436563909324</v>
      </c>
      <c r="F132" s="17">
        <f t="shared" si="20"/>
        <v>-10144.246032305806</v>
      </c>
      <c r="G132" s="16">
        <f t="shared" si="21"/>
        <v>133299.90442240913</v>
      </c>
      <c r="H132" s="19">
        <f t="shared" si="22"/>
        <v>0.06784773692503507</v>
      </c>
      <c r="I132" s="20">
        <f t="shared" si="30"/>
        <v>0</v>
      </c>
      <c r="J132" s="21">
        <f t="shared" si="23"/>
        <v>9677.643797617073</v>
      </c>
      <c r="K132" s="4"/>
      <c r="L132" s="4"/>
    </row>
    <row r="133" spans="1:12" ht="12">
      <c r="A133" s="4">
        <f t="shared" si="24"/>
        <v>107</v>
      </c>
      <c r="B133" s="21">
        <f t="shared" si="25"/>
        <v>133299.90442240913</v>
      </c>
      <c r="C133" s="17">
        <f t="shared" si="28"/>
        <v>-9361.987680971366</v>
      </c>
      <c r="D133" s="17">
        <f t="shared" si="29"/>
        <v>-345.6339856953463</v>
      </c>
      <c r="E133" s="77">
        <f t="shared" si="17"/>
        <v>-436.62436563909324</v>
      </c>
      <c r="F133" s="17">
        <f t="shared" si="20"/>
        <v>-10144.246032305804</v>
      </c>
      <c r="G133" s="16">
        <f t="shared" si="21"/>
        <v>123937.91674143777</v>
      </c>
      <c r="H133" s="19">
        <f t="shared" si="22"/>
        <v>0.0704209073268863</v>
      </c>
      <c r="I133" s="20">
        <f t="shared" si="30"/>
        <v>0</v>
      </c>
      <c r="J133" s="21">
        <f t="shared" si="23"/>
        <v>9387.100216013276</v>
      </c>
      <c r="K133" s="4"/>
      <c r="L133" s="4"/>
    </row>
    <row r="134" spans="1:12" ht="12">
      <c r="A134" s="4">
        <f t="shared" si="24"/>
        <v>108</v>
      </c>
      <c r="B134" s="21">
        <f t="shared" si="25"/>
        <v>123937.91674143777</v>
      </c>
      <c r="C134" s="17">
        <f t="shared" si="28"/>
        <v>-9386.26242542993</v>
      </c>
      <c r="D134" s="17">
        <f t="shared" si="29"/>
        <v>-321.35924123678336</v>
      </c>
      <c r="E134" s="77">
        <f t="shared" si="17"/>
        <v>-436.62436563909324</v>
      </c>
      <c r="F134" s="17">
        <f t="shared" si="20"/>
        <v>-10144.246032305806</v>
      </c>
      <c r="G134" s="16">
        <f t="shared" si="21"/>
        <v>114551.65431600784</v>
      </c>
      <c r="H134" s="19">
        <f t="shared" si="22"/>
        <v>0.07338999655356802</v>
      </c>
      <c r="I134" s="20">
        <f t="shared" si="30"/>
        <v>0</v>
      </c>
      <c r="J134" s="21">
        <f t="shared" si="23"/>
        <v>9095.803282510518</v>
      </c>
      <c r="K134" s="4"/>
      <c r="L134" s="4"/>
    </row>
    <row r="135" spans="1:12" ht="12">
      <c r="A135" s="4">
        <f t="shared" si="24"/>
        <v>109</v>
      </c>
      <c r="B135" s="21">
        <f t="shared" si="25"/>
        <v>114551.65431600784</v>
      </c>
      <c r="C135" s="17">
        <f t="shared" si="28"/>
        <v>-9410.60011199423</v>
      </c>
      <c r="D135" s="17">
        <f t="shared" si="29"/>
        <v>-297.02155467248286</v>
      </c>
      <c r="E135" s="77">
        <f t="shared" si="17"/>
        <v>-436.62436563909324</v>
      </c>
      <c r="F135" s="17">
        <f t="shared" si="20"/>
        <v>-10144.246032305806</v>
      </c>
      <c r="G135" s="16">
        <f t="shared" si="21"/>
        <v>105141.0542040136</v>
      </c>
      <c r="H135" s="19">
        <f t="shared" si="22"/>
        <v>0.07685398431219903</v>
      </c>
      <c r="I135" s="20">
        <f aca="true" t="shared" si="31" ref="I135:I146">H$22*B135</f>
        <v>0</v>
      </c>
      <c r="J135" s="21">
        <f t="shared" si="23"/>
        <v>8803.751043738914</v>
      </c>
      <c r="K135" s="4"/>
      <c r="L135" s="4"/>
    </row>
    <row r="136" spans="1:12" ht="12">
      <c r="A136" s="4">
        <f t="shared" si="24"/>
        <v>110</v>
      </c>
      <c r="B136" s="21">
        <f t="shared" si="25"/>
        <v>105141.0542040136</v>
      </c>
      <c r="C136" s="17">
        <f t="shared" si="28"/>
        <v>-9435.000903867167</v>
      </c>
      <c r="D136" s="17">
        <f t="shared" si="29"/>
        <v>-272.62076279954556</v>
      </c>
      <c r="E136" s="77">
        <f t="shared" si="17"/>
        <v>-436.62436563909324</v>
      </c>
      <c r="F136" s="17">
        <f t="shared" si="20"/>
        <v>-10144.246032305806</v>
      </c>
      <c r="G136" s="16">
        <f t="shared" si="21"/>
        <v>95706.05330014644</v>
      </c>
      <c r="H136" s="19">
        <f t="shared" si="22"/>
        <v>0.08094784293059498</v>
      </c>
      <c r="I136" s="20">
        <f t="shared" si="31"/>
        <v>0</v>
      </c>
      <c r="J136" s="21">
        <f t="shared" si="23"/>
        <v>8510.941541263666</v>
      </c>
      <c r="K136" s="4"/>
      <c r="L136" s="4"/>
    </row>
    <row r="137" spans="1:12" ht="12">
      <c r="A137" s="4">
        <f t="shared" si="24"/>
        <v>111</v>
      </c>
      <c r="B137" s="21">
        <f t="shared" si="25"/>
        <v>95706.05330014644</v>
      </c>
      <c r="C137" s="17">
        <f t="shared" si="28"/>
        <v>-9459.464964674811</v>
      </c>
      <c r="D137" s="17">
        <f t="shared" si="29"/>
        <v>-248.15670199190268</v>
      </c>
      <c r="E137" s="77">
        <f t="shared" si="17"/>
        <v>-436.62436563909324</v>
      </c>
      <c r="F137" s="17">
        <f t="shared" si="20"/>
        <v>-10144.246032305806</v>
      </c>
      <c r="G137" s="16">
        <f t="shared" si="21"/>
        <v>86246.58833547162</v>
      </c>
      <c r="H137" s="19">
        <f t="shared" si="22"/>
        <v>0.08586053366761681</v>
      </c>
      <c r="I137" s="20">
        <f t="shared" si="31"/>
        <v>0</v>
      </c>
      <c r="J137" s="21">
        <f t="shared" si="23"/>
        <v>8217.372811571951</v>
      </c>
      <c r="K137" s="4"/>
      <c r="L137" s="4"/>
    </row>
    <row r="138" spans="1:12" ht="12">
      <c r="A138" s="4">
        <f t="shared" si="24"/>
        <v>112</v>
      </c>
      <c r="B138" s="21">
        <f t="shared" si="25"/>
        <v>86246.58833547162</v>
      </c>
      <c r="C138" s="17">
        <f t="shared" si="28"/>
        <v>-9483.992458467495</v>
      </c>
      <c r="D138" s="17">
        <f t="shared" si="29"/>
        <v>-223.62920819921848</v>
      </c>
      <c r="E138" s="77">
        <f t="shared" si="17"/>
        <v>-436.62436563909324</v>
      </c>
      <c r="F138" s="17">
        <f t="shared" si="20"/>
        <v>-10144.246032305806</v>
      </c>
      <c r="G138" s="16">
        <f t="shared" si="21"/>
        <v>76762.59587700412</v>
      </c>
      <c r="H138" s="19">
        <f t="shared" si="22"/>
        <v>0.09186500056375146</v>
      </c>
      <c r="I138" s="20">
        <f t="shared" si="31"/>
        <v>0</v>
      </c>
      <c r="J138" s="21">
        <f t="shared" si="23"/>
        <v>7923.042886059741</v>
      </c>
      <c r="K138" s="4"/>
      <c r="L138" s="4"/>
    </row>
    <row r="139" spans="1:12" ht="12">
      <c r="A139" s="4">
        <f t="shared" si="24"/>
        <v>113</v>
      </c>
      <c r="B139" s="21">
        <f t="shared" si="25"/>
        <v>76762.59587700412</v>
      </c>
      <c r="C139" s="17">
        <f t="shared" si="28"/>
        <v>-9508.583549720923</v>
      </c>
      <c r="D139" s="17">
        <f t="shared" si="29"/>
        <v>-199.03811694579028</v>
      </c>
      <c r="E139" s="77">
        <f t="shared" si="17"/>
        <v>-436.62436563909324</v>
      </c>
      <c r="F139" s="17">
        <f t="shared" si="20"/>
        <v>-10144.246032305806</v>
      </c>
      <c r="G139" s="16">
        <f t="shared" si="21"/>
        <v>67254.0123272832</v>
      </c>
      <c r="H139" s="19">
        <f t="shared" si="22"/>
        <v>0.09937065967962813</v>
      </c>
      <c r="I139" s="20">
        <f t="shared" si="31"/>
        <v>0</v>
      </c>
      <c r="J139" s="21">
        <f t="shared" si="23"/>
        <v>7627.949791018602</v>
      </c>
      <c r="K139" s="4"/>
      <c r="L139" s="4"/>
    </row>
    <row r="140" spans="1:12" ht="12">
      <c r="A140" s="4">
        <f t="shared" si="24"/>
        <v>114</v>
      </c>
      <c r="B140" s="21">
        <f t="shared" si="25"/>
        <v>67254.0123272832</v>
      </c>
      <c r="C140" s="17">
        <f t="shared" si="28"/>
        <v>-9533.238403337267</v>
      </c>
      <c r="D140" s="17">
        <f t="shared" si="29"/>
        <v>-174.3832633294455</v>
      </c>
      <c r="E140" s="77">
        <f t="shared" si="17"/>
        <v>-436.62436563909324</v>
      </c>
      <c r="F140" s="17">
        <f t="shared" si="20"/>
        <v>-10144.246032305806</v>
      </c>
      <c r="G140" s="16">
        <f t="shared" si="21"/>
        <v>57720.77392394593</v>
      </c>
      <c r="H140" s="19">
        <f t="shared" si="22"/>
        <v>0.10902087911040553</v>
      </c>
      <c r="I140" s="20">
        <f t="shared" si="31"/>
        <v>0</v>
      </c>
      <c r="J140" s="21">
        <f t="shared" si="23"/>
        <v>7332.091547622465</v>
      </c>
      <c r="K140" s="4"/>
      <c r="L140" s="4"/>
    </row>
    <row r="141" spans="1:12" ht="12">
      <c r="A141" s="4">
        <f t="shared" si="24"/>
        <v>115</v>
      </c>
      <c r="B141" s="21">
        <f t="shared" si="25"/>
        <v>57720.77392394593</v>
      </c>
      <c r="C141" s="17">
        <f t="shared" si="28"/>
        <v>-9557.957184646277</v>
      </c>
      <c r="D141" s="17">
        <f t="shared" si="29"/>
        <v>-149.66448202043605</v>
      </c>
      <c r="E141" s="77">
        <f t="shared" si="17"/>
        <v>-436.62436563909324</v>
      </c>
      <c r="F141" s="17">
        <f t="shared" si="20"/>
        <v>-10144.246032305806</v>
      </c>
      <c r="G141" s="16">
        <f t="shared" si="21"/>
        <v>48162.816739299655</v>
      </c>
      <c r="H141" s="19">
        <f t="shared" si="22"/>
        <v>0.12188793901454657</v>
      </c>
      <c r="I141" s="20">
        <f t="shared" si="31"/>
        <v>0</v>
      </c>
      <c r="J141" s="21">
        <f t="shared" si="23"/>
        <v>7035.466171914352</v>
      </c>
      <c r="K141" s="4"/>
      <c r="L141" s="4"/>
    </row>
    <row r="142" spans="1:12" ht="12">
      <c r="A142" s="4">
        <f t="shared" si="24"/>
        <v>116</v>
      </c>
      <c r="B142" s="21">
        <f t="shared" si="25"/>
        <v>48162.816739299655</v>
      </c>
      <c r="C142" s="17">
        <f t="shared" si="28"/>
        <v>-9582.740059406384</v>
      </c>
      <c r="D142" s="17">
        <f t="shared" si="29"/>
        <v>-124.88160726032935</v>
      </c>
      <c r="E142" s="77">
        <f t="shared" si="17"/>
        <v>-436.62436563909324</v>
      </c>
      <c r="F142" s="17">
        <f t="shared" si="20"/>
        <v>-10144.246032305806</v>
      </c>
      <c r="G142" s="16">
        <f t="shared" si="21"/>
        <v>38580.076679893275</v>
      </c>
      <c r="H142" s="19">
        <f t="shared" si="22"/>
        <v>0.13990194367712244</v>
      </c>
      <c r="I142" s="20">
        <f t="shared" si="31"/>
        <v>0</v>
      </c>
      <c r="J142" s="21">
        <f t="shared" si="23"/>
        <v>6738.07167479307</v>
      </c>
      <c r="K142" s="4"/>
      <c r="L142" s="4"/>
    </row>
    <row r="143" spans="1:12" ht="12">
      <c r="A143" s="4">
        <f t="shared" si="24"/>
        <v>117</v>
      </c>
      <c r="B143" s="21">
        <f t="shared" si="25"/>
        <v>38580.076679893275</v>
      </c>
      <c r="C143" s="17">
        <f t="shared" si="28"/>
        <v>-9607.587193805817</v>
      </c>
      <c r="D143" s="17">
        <f t="shared" si="29"/>
        <v>-100.034472860897</v>
      </c>
      <c r="E143" s="77">
        <f t="shared" si="17"/>
        <v>-436.62436563909324</v>
      </c>
      <c r="F143" s="17">
        <f t="shared" si="20"/>
        <v>-10144.246032305806</v>
      </c>
      <c r="G143" s="16">
        <f t="shared" si="21"/>
        <v>28972.489486087456</v>
      </c>
      <c r="H143" s="19">
        <f t="shared" si="22"/>
        <v>0.16692310166807314</v>
      </c>
      <c r="I143" s="20">
        <f t="shared" si="31"/>
        <v>0</v>
      </c>
      <c r="J143" s="21">
        <f t="shared" si="23"/>
        <v>6439.906061999883</v>
      </c>
      <c r="K143" s="4"/>
      <c r="L143" s="4"/>
    </row>
    <row r="144" spans="1:12" ht="12">
      <c r="A144" s="4">
        <f t="shared" si="24"/>
        <v>118</v>
      </c>
      <c r="B144" s="21">
        <f t="shared" si="25"/>
        <v>28972.489486087456</v>
      </c>
      <c r="C144" s="17">
        <f t="shared" si="28"/>
        <v>-9632.498754463713</v>
      </c>
      <c r="D144" s="17">
        <f t="shared" si="29"/>
        <v>-75.12291220300038</v>
      </c>
      <c r="E144" s="77">
        <f t="shared" si="17"/>
        <v>-436.62436563909324</v>
      </c>
      <c r="F144" s="17">
        <f t="shared" si="20"/>
        <v>-10144.246032305806</v>
      </c>
      <c r="G144" s="16">
        <f t="shared" si="21"/>
        <v>19339.990731623744</v>
      </c>
      <c r="H144" s="19">
        <f t="shared" si="22"/>
        <v>0.21195856631698864</v>
      </c>
      <c r="I144" s="20">
        <f t="shared" si="31"/>
        <v>0</v>
      </c>
      <c r="J144" s="21">
        <f t="shared" si="23"/>
        <v>6140.967334105124</v>
      </c>
      <c r="K144" s="4"/>
      <c r="L144" s="4"/>
    </row>
    <row r="145" spans="1:12" ht="12">
      <c r="A145" s="4">
        <f t="shared" si="24"/>
        <v>119</v>
      </c>
      <c r="B145" s="21">
        <f t="shared" si="25"/>
        <v>19339.990731623744</v>
      </c>
      <c r="C145" s="17">
        <f t="shared" si="28"/>
        <v>-9657.47490843124</v>
      </c>
      <c r="D145" s="17">
        <f t="shared" si="29"/>
        <v>-50.14675823547319</v>
      </c>
      <c r="E145" s="77">
        <f t="shared" si="17"/>
        <v>-436.62436563909324</v>
      </c>
      <c r="F145" s="17">
        <f t="shared" si="20"/>
        <v>-10144.246032305806</v>
      </c>
      <c r="G145" s="16">
        <f t="shared" si="21"/>
        <v>9682.515823192503</v>
      </c>
      <c r="H145" s="19">
        <f t="shared" si="22"/>
        <v>0.3020297976122338</v>
      </c>
      <c r="I145" s="20">
        <f t="shared" si="31"/>
        <v>0</v>
      </c>
      <c r="J145" s="21">
        <f t="shared" si="23"/>
        <v>5841.2534864947975</v>
      </c>
      <c r="K145" s="4"/>
      <c r="L145" s="4"/>
    </row>
    <row r="146" spans="1:12" ht="12">
      <c r="A146" s="4">
        <f t="shared" si="24"/>
        <v>120</v>
      </c>
      <c r="B146" s="21">
        <f t="shared" si="25"/>
        <v>9682.515823192503</v>
      </c>
      <c r="C146" s="17">
        <f t="shared" si="28"/>
        <v>-9682.51582319271</v>
      </c>
      <c r="D146" s="17">
        <f t="shared" si="29"/>
        <v>-25.105843474001396</v>
      </c>
      <c r="E146" s="77">
        <f t="shared" si="17"/>
        <v>-436.62436563909324</v>
      </c>
      <c r="F146" s="17">
        <f t="shared" si="20"/>
        <v>-10144.246032305804</v>
      </c>
      <c r="G146" s="16">
        <f t="shared" si="21"/>
        <v>-2.0736479200422764E-10</v>
      </c>
      <c r="H146" s="19">
        <f t="shared" si="22"/>
        <v>0.5722440954948261</v>
      </c>
      <c r="I146" s="20">
        <f t="shared" si="31"/>
        <v>0</v>
      </c>
      <c r="J146" s="21">
        <f t="shared" si="23"/>
        <v>5540.762509357136</v>
      </c>
      <c r="K146" s="4"/>
      <c r="L146" s="4"/>
    </row>
    <row r="147" spans="1:12" ht="12">
      <c r="A147" s="4"/>
      <c r="B147" s="21"/>
      <c r="C147" s="17"/>
      <c r="D147" s="17"/>
      <c r="E147" s="18"/>
      <c r="F147" s="17"/>
      <c r="G147" s="16"/>
      <c r="H147" s="19"/>
      <c r="I147" s="19"/>
      <c r="J147" s="21"/>
      <c r="K147" s="4"/>
      <c r="L147" s="4"/>
    </row>
    <row r="148" spans="1:12" ht="12">
      <c r="A148" s="4"/>
      <c r="B148" s="21"/>
      <c r="C148" s="17"/>
      <c r="D148" s="17"/>
      <c r="E148" s="23"/>
      <c r="F148" s="17"/>
      <c r="G148" s="16"/>
      <c r="H148" s="19"/>
      <c r="I148" s="19"/>
      <c r="J148" s="21"/>
      <c r="K148" s="4"/>
      <c r="L148" s="4"/>
    </row>
    <row r="149" spans="1:12" ht="12">
      <c r="A149" s="4"/>
      <c r="B149" s="21"/>
      <c r="C149" s="17"/>
      <c r="D149" s="17"/>
      <c r="E149" s="23"/>
      <c r="F149" s="17"/>
      <c r="G149" s="16"/>
      <c r="H149" s="19"/>
      <c r="I149" s="19"/>
      <c r="J149" s="21"/>
      <c r="K149" s="4"/>
      <c r="L149" s="4"/>
    </row>
    <row r="150" spans="1:12" ht="12">
      <c r="A150" s="4"/>
      <c r="B150" s="21"/>
      <c r="C150" s="17"/>
      <c r="D150" s="17"/>
      <c r="E150" s="23"/>
      <c r="F150" s="17"/>
      <c r="G150" s="16"/>
      <c r="H150" s="19"/>
      <c r="I150" s="19"/>
      <c r="J150" s="21"/>
      <c r="K150" s="4"/>
      <c r="L150" s="4"/>
    </row>
    <row r="151" spans="1:12" ht="12">
      <c r="A151" s="4"/>
      <c r="B151" s="21"/>
      <c r="C151" s="17"/>
      <c r="D151" s="17"/>
      <c r="E151" s="23"/>
      <c r="F151" s="17"/>
      <c r="G151" s="16"/>
      <c r="H151" s="19"/>
      <c r="I151" s="19"/>
      <c r="J151" s="21"/>
      <c r="K151" s="4"/>
      <c r="L151" s="4"/>
    </row>
    <row r="152" spans="1:12" ht="12">
      <c r="A152" s="4"/>
      <c r="B152" s="21"/>
      <c r="C152" s="17"/>
      <c r="D152" s="17"/>
      <c r="E152" s="23"/>
      <c r="F152" s="17"/>
      <c r="G152" s="16"/>
      <c r="H152" s="19"/>
      <c r="I152" s="19"/>
      <c r="J152" s="21"/>
      <c r="K152" s="4"/>
      <c r="L152" s="4"/>
    </row>
    <row r="153" spans="1:12" ht="12">
      <c r="A153" s="4"/>
      <c r="B153" s="21"/>
      <c r="C153" s="17"/>
      <c r="D153" s="17"/>
      <c r="E153" s="23"/>
      <c r="F153" s="17"/>
      <c r="G153" s="16"/>
      <c r="H153" s="19"/>
      <c r="I153" s="19"/>
      <c r="J153" s="21"/>
      <c r="K153" s="4"/>
      <c r="L153" s="4"/>
    </row>
    <row r="154" spans="1:12" ht="12">
      <c r="A154" s="4"/>
      <c r="B154" s="21"/>
      <c r="C154" s="17"/>
      <c r="D154" s="17"/>
      <c r="E154" s="23"/>
      <c r="F154" s="17"/>
      <c r="G154" s="16"/>
      <c r="H154" s="19"/>
      <c r="I154" s="19"/>
      <c r="J154" s="21"/>
      <c r="K154" s="4"/>
      <c r="L154" s="4"/>
    </row>
    <row r="155" spans="1:12" ht="12">
      <c r="A155" s="4"/>
      <c r="B155" s="21"/>
      <c r="C155" s="17"/>
      <c r="D155" s="17"/>
      <c r="E155" s="23"/>
      <c r="F155" s="17"/>
      <c r="G155" s="16"/>
      <c r="H155" s="19"/>
      <c r="I155" s="19"/>
      <c r="J155" s="21"/>
      <c r="K155" s="4"/>
      <c r="L155" s="4"/>
    </row>
    <row r="156" spans="1:12" ht="12">
      <c r="A156" s="4"/>
      <c r="B156" s="21"/>
      <c r="C156" s="17"/>
      <c r="D156" s="17"/>
      <c r="E156" s="23"/>
      <c r="F156" s="17"/>
      <c r="G156" s="16"/>
      <c r="H156" s="19"/>
      <c r="I156" s="19"/>
      <c r="J156" s="21"/>
      <c r="K156" s="4"/>
      <c r="L156" s="4"/>
    </row>
    <row r="157" spans="1:12" ht="12">
      <c r="A157" s="4"/>
      <c r="B157" s="21"/>
      <c r="C157" s="17"/>
      <c r="D157" s="17"/>
      <c r="E157" s="23"/>
      <c r="F157" s="17"/>
      <c r="G157" s="16"/>
      <c r="H157" s="19"/>
      <c r="I157" s="19"/>
      <c r="J157" s="21"/>
      <c r="K157" s="4"/>
      <c r="L157" s="4"/>
    </row>
    <row r="158" spans="1:12" ht="12">
      <c r="A158" s="4"/>
      <c r="B158" s="21"/>
      <c r="C158" s="17"/>
      <c r="D158" s="17"/>
      <c r="E158" s="23"/>
      <c r="F158" s="17"/>
      <c r="G158" s="16"/>
      <c r="H158" s="19"/>
      <c r="I158" s="19"/>
      <c r="J158" s="21"/>
      <c r="K158" s="4"/>
      <c r="L158" s="4"/>
    </row>
    <row r="159" spans="1:12" ht="12">
      <c r="A159" s="4"/>
      <c r="B159" s="21"/>
      <c r="C159" s="17"/>
      <c r="D159" s="17"/>
      <c r="E159" s="23"/>
      <c r="F159" s="17"/>
      <c r="G159" s="16"/>
      <c r="H159" s="19"/>
      <c r="I159" s="19"/>
      <c r="J159" s="21"/>
      <c r="K159" s="4"/>
      <c r="L159" s="4"/>
    </row>
    <row r="160" spans="1:12" ht="12">
      <c r="A160" s="4"/>
      <c r="B160" s="21"/>
      <c r="C160" s="17"/>
      <c r="D160" s="17"/>
      <c r="E160" s="23"/>
      <c r="F160" s="17"/>
      <c r="G160" s="16"/>
      <c r="H160" s="19"/>
      <c r="I160" s="19"/>
      <c r="J160" s="21"/>
      <c r="K160" s="4"/>
      <c r="L160" s="4"/>
    </row>
    <row r="161" spans="1:12" ht="12">
      <c r="A161" s="4"/>
      <c r="B161" s="21"/>
      <c r="C161" s="17"/>
      <c r="D161" s="17"/>
      <c r="E161" s="23"/>
      <c r="F161" s="17"/>
      <c r="G161" s="16"/>
      <c r="H161" s="19"/>
      <c r="I161" s="19"/>
      <c r="J161" s="21"/>
      <c r="K161" s="4"/>
      <c r="L161" s="4"/>
    </row>
    <row r="162" spans="1:12" ht="12">
      <c r="A162" s="4"/>
      <c r="B162" s="21"/>
      <c r="C162" s="17"/>
      <c r="D162" s="17"/>
      <c r="E162" s="23"/>
      <c r="F162" s="17"/>
      <c r="G162" s="16"/>
      <c r="H162" s="19"/>
      <c r="I162" s="19"/>
      <c r="J162" s="21"/>
      <c r="K162" s="4"/>
      <c r="L162" s="4"/>
    </row>
    <row r="163" spans="1:12" ht="12">
      <c r="A163" s="4"/>
      <c r="B163" s="21"/>
      <c r="C163" s="17"/>
      <c r="D163" s="17"/>
      <c r="E163" s="23"/>
      <c r="F163" s="17"/>
      <c r="G163" s="16"/>
      <c r="H163" s="19"/>
      <c r="I163" s="19"/>
      <c r="J163" s="21"/>
      <c r="K163" s="4"/>
      <c r="L163" s="4"/>
    </row>
    <row r="164" spans="1:12" ht="12">
      <c r="A164" s="4"/>
      <c r="B164" s="21"/>
      <c r="C164" s="17"/>
      <c r="D164" s="17"/>
      <c r="E164" s="23"/>
      <c r="F164" s="17"/>
      <c r="G164" s="16"/>
      <c r="H164" s="19"/>
      <c r="I164" s="19"/>
      <c r="J164" s="21"/>
      <c r="K164" s="4"/>
      <c r="L164" s="4"/>
    </row>
    <row r="165" spans="1:12" ht="12">
      <c r="A165" s="4"/>
      <c r="B165" s="21"/>
      <c r="C165" s="17"/>
      <c r="D165" s="17"/>
      <c r="E165" s="23"/>
      <c r="F165" s="17"/>
      <c r="G165" s="16"/>
      <c r="H165" s="19"/>
      <c r="I165" s="19"/>
      <c r="J165" s="21"/>
      <c r="K165" s="4"/>
      <c r="L165" s="4"/>
    </row>
    <row r="166" spans="1:12" ht="12">
      <c r="A166" s="4"/>
      <c r="B166" s="21"/>
      <c r="C166" s="17"/>
      <c r="D166" s="17"/>
      <c r="E166" s="23"/>
      <c r="F166" s="17"/>
      <c r="G166" s="16"/>
      <c r="H166" s="19"/>
      <c r="I166" s="19"/>
      <c r="J166" s="21"/>
      <c r="K166" s="4"/>
      <c r="L166" s="4"/>
    </row>
    <row r="167" spans="1:12" ht="12">
      <c r="A167" s="4"/>
      <c r="B167" s="21"/>
      <c r="C167" s="17"/>
      <c r="D167" s="17"/>
      <c r="E167" s="23"/>
      <c r="F167" s="17"/>
      <c r="G167" s="16"/>
      <c r="H167" s="19"/>
      <c r="I167" s="19"/>
      <c r="J167" s="21"/>
      <c r="K167" s="4"/>
      <c r="L167" s="4"/>
    </row>
    <row r="168" spans="1:12" ht="12">
      <c r="A168" s="4"/>
      <c r="B168" s="21"/>
      <c r="C168" s="17"/>
      <c r="D168" s="17"/>
      <c r="E168" s="23"/>
      <c r="F168" s="17"/>
      <c r="G168" s="16"/>
      <c r="H168" s="19"/>
      <c r="I168" s="19"/>
      <c r="J168" s="21"/>
      <c r="K168" s="4"/>
      <c r="L168" s="4"/>
    </row>
    <row r="169" spans="1:12" ht="12">
      <c r="A169" s="4"/>
      <c r="B169" s="21"/>
      <c r="C169" s="17"/>
      <c r="D169" s="17"/>
      <c r="E169" s="23"/>
      <c r="F169" s="17"/>
      <c r="G169" s="16"/>
      <c r="H169" s="19"/>
      <c r="I169" s="19"/>
      <c r="J169" s="21"/>
      <c r="K169" s="4"/>
      <c r="L169" s="4"/>
    </row>
    <row r="170" spans="1:12" ht="12">
      <c r="A170" s="4"/>
      <c r="B170" s="21"/>
      <c r="C170" s="17"/>
      <c r="D170" s="17"/>
      <c r="E170" s="23"/>
      <c r="F170" s="17"/>
      <c r="G170" s="16"/>
      <c r="H170" s="19"/>
      <c r="I170" s="19"/>
      <c r="J170" s="21"/>
      <c r="K170" s="4"/>
      <c r="L170" s="4"/>
    </row>
    <row r="171" spans="1:12" ht="12">
      <c r="A171" s="4"/>
      <c r="B171" s="21"/>
      <c r="C171" s="17"/>
      <c r="D171" s="17"/>
      <c r="E171" s="23"/>
      <c r="F171" s="17"/>
      <c r="G171" s="16"/>
      <c r="H171" s="19"/>
      <c r="I171" s="19"/>
      <c r="J171" s="21"/>
      <c r="K171" s="4"/>
      <c r="L171" s="4"/>
    </row>
    <row r="172" spans="1:12" ht="12">
      <c r="A172" s="4"/>
      <c r="B172" s="21"/>
      <c r="C172" s="17"/>
      <c r="D172" s="17"/>
      <c r="E172" s="23"/>
      <c r="F172" s="17"/>
      <c r="G172" s="16"/>
      <c r="H172" s="19"/>
      <c r="I172" s="19"/>
      <c r="J172" s="21"/>
      <c r="K172" s="4"/>
      <c r="L172" s="4"/>
    </row>
    <row r="173" spans="1:12" ht="12">
      <c r="A173" s="4"/>
      <c r="B173" s="21"/>
      <c r="C173" s="17"/>
      <c r="D173" s="17"/>
      <c r="E173" s="23"/>
      <c r="F173" s="17"/>
      <c r="G173" s="16"/>
      <c r="H173" s="19"/>
      <c r="I173" s="19"/>
      <c r="J173" s="21"/>
      <c r="K173" s="4"/>
      <c r="L173" s="4"/>
    </row>
    <row r="174" spans="1:12" ht="12">
      <c r="A174" s="4"/>
      <c r="B174" s="21"/>
      <c r="C174" s="17"/>
      <c r="D174" s="17"/>
      <c r="E174" s="23"/>
      <c r="F174" s="17"/>
      <c r="G174" s="16"/>
      <c r="H174" s="19"/>
      <c r="I174" s="19"/>
      <c r="J174" s="21"/>
      <c r="K174" s="4"/>
      <c r="L174" s="4"/>
    </row>
    <row r="175" spans="1:12" ht="12">
      <c r="A175" s="4"/>
      <c r="B175" s="21"/>
      <c r="C175" s="17"/>
      <c r="D175" s="17"/>
      <c r="E175" s="23"/>
      <c r="F175" s="17"/>
      <c r="G175" s="16"/>
      <c r="H175" s="19"/>
      <c r="I175" s="19"/>
      <c r="J175" s="21"/>
      <c r="K175" s="4"/>
      <c r="L175" s="4"/>
    </row>
    <row r="176" spans="1:12" ht="12">
      <c r="A176" s="4"/>
      <c r="B176" s="21"/>
      <c r="C176" s="17"/>
      <c r="D176" s="17"/>
      <c r="E176" s="23"/>
      <c r="F176" s="17"/>
      <c r="G176" s="16"/>
      <c r="H176" s="19"/>
      <c r="I176" s="19"/>
      <c r="J176" s="21"/>
      <c r="K176" s="4"/>
      <c r="L176" s="4"/>
    </row>
    <row r="177" spans="1:12" ht="12">
      <c r="A177" s="4"/>
      <c r="B177" s="21"/>
      <c r="C177" s="17"/>
      <c r="D177" s="17"/>
      <c r="E177" s="23"/>
      <c r="F177" s="17"/>
      <c r="G177" s="16"/>
      <c r="H177" s="19"/>
      <c r="I177" s="19"/>
      <c r="J177" s="21"/>
      <c r="K177" s="4"/>
      <c r="L177" s="4"/>
    </row>
    <row r="178" spans="1:12" ht="12">
      <c r="A178" s="4"/>
      <c r="B178" s="21"/>
      <c r="C178" s="17"/>
      <c r="D178" s="17"/>
      <c r="E178" s="23"/>
      <c r="F178" s="17"/>
      <c r="G178" s="16"/>
      <c r="H178" s="19"/>
      <c r="I178" s="19"/>
      <c r="J178" s="21"/>
      <c r="K178" s="4"/>
      <c r="L178" s="4"/>
    </row>
    <row r="179" spans="1:12" ht="12">
      <c r="A179" s="4"/>
      <c r="B179" s="21"/>
      <c r="C179" s="17"/>
      <c r="D179" s="17"/>
      <c r="E179" s="23"/>
      <c r="F179" s="17"/>
      <c r="G179" s="16"/>
      <c r="H179" s="19"/>
      <c r="I179" s="19"/>
      <c r="J179" s="21"/>
      <c r="K179" s="4"/>
      <c r="L179" s="4"/>
    </row>
    <row r="180" spans="1:12" ht="12">
      <c r="A180" s="4"/>
      <c r="B180" s="21"/>
      <c r="C180" s="17"/>
      <c r="D180" s="17"/>
      <c r="E180" s="23"/>
      <c r="F180" s="17"/>
      <c r="G180" s="16"/>
      <c r="H180" s="19"/>
      <c r="I180" s="19"/>
      <c r="J180" s="21"/>
      <c r="K180" s="4"/>
      <c r="L180" s="4"/>
    </row>
    <row r="181" spans="1:12" ht="12">
      <c r="A181" s="4"/>
      <c r="B181" s="21"/>
      <c r="C181" s="17"/>
      <c r="D181" s="17"/>
      <c r="E181" s="23"/>
      <c r="F181" s="17"/>
      <c r="G181" s="16"/>
      <c r="H181" s="19"/>
      <c r="I181" s="19"/>
      <c r="J181" s="21"/>
      <c r="K181" s="4"/>
      <c r="L181" s="4"/>
    </row>
    <row r="182" spans="1:12" ht="12">
      <c r="A182" s="4"/>
      <c r="B182" s="21"/>
      <c r="C182" s="17"/>
      <c r="D182" s="17"/>
      <c r="E182" s="23"/>
      <c r="F182" s="17"/>
      <c r="G182" s="16"/>
      <c r="H182" s="19"/>
      <c r="I182" s="19"/>
      <c r="J182" s="21"/>
      <c r="K182" s="4"/>
      <c r="L182" s="4"/>
    </row>
    <row r="183" spans="1:12" ht="12">
      <c r="A183" s="4"/>
      <c r="B183" s="21"/>
      <c r="C183" s="17"/>
      <c r="D183" s="17"/>
      <c r="E183" s="23"/>
      <c r="F183" s="17"/>
      <c r="G183" s="16"/>
      <c r="H183" s="19"/>
      <c r="I183" s="19"/>
      <c r="J183" s="21"/>
      <c r="K183" s="4"/>
      <c r="L183" s="4"/>
    </row>
    <row r="184" spans="1:12" ht="12">
      <c r="A184" s="4"/>
      <c r="B184" s="21"/>
      <c r="C184" s="17"/>
      <c r="D184" s="17"/>
      <c r="E184" s="23"/>
      <c r="F184" s="17"/>
      <c r="G184" s="16"/>
      <c r="H184" s="19"/>
      <c r="I184" s="19"/>
      <c r="J184" s="21"/>
      <c r="K184" s="4"/>
      <c r="L184" s="4"/>
    </row>
    <row r="185" spans="1:12" ht="12">
      <c r="A185" s="4"/>
      <c r="B185" s="21"/>
      <c r="C185" s="17"/>
      <c r="D185" s="17"/>
      <c r="E185" s="23"/>
      <c r="F185" s="17"/>
      <c r="G185" s="16"/>
      <c r="H185" s="19"/>
      <c r="I185" s="19"/>
      <c r="J185" s="21"/>
      <c r="K185" s="4"/>
      <c r="L185" s="4"/>
    </row>
    <row r="186" spans="1:12" ht="12">
      <c r="A186" s="4"/>
      <c r="B186" s="21"/>
      <c r="C186" s="17"/>
      <c r="D186" s="17"/>
      <c r="E186" s="23"/>
      <c r="F186" s="17"/>
      <c r="G186" s="16"/>
      <c r="H186" s="19"/>
      <c r="I186" s="19"/>
      <c r="J186" s="21"/>
      <c r="K186" s="4"/>
      <c r="L186" s="4"/>
    </row>
    <row r="187" spans="1:12" ht="12">
      <c r="A187" s="4"/>
      <c r="B187" s="21"/>
      <c r="C187" s="17"/>
      <c r="D187" s="17"/>
      <c r="E187" s="23"/>
      <c r="F187" s="17"/>
      <c r="G187" s="16"/>
      <c r="H187" s="19"/>
      <c r="I187" s="19"/>
      <c r="J187" s="21"/>
      <c r="K187" s="4"/>
      <c r="L187" s="4"/>
    </row>
    <row r="188" spans="1:12" ht="12">
      <c r="A188" s="4"/>
      <c r="B188" s="21"/>
      <c r="C188" s="17"/>
      <c r="D188" s="17"/>
      <c r="E188" s="23"/>
      <c r="F188" s="17"/>
      <c r="G188" s="16"/>
      <c r="H188" s="19"/>
      <c r="I188" s="19"/>
      <c r="J188" s="21"/>
      <c r="K188" s="4"/>
      <c r="L188" s="4"/>
    </row>
    <row r="189" spans="1:12" ht="12">
      <c r="A189" s="4"/>
      <c r="B189" s="21"/>
      <c r="C189" s="17"/>
      <c r="D189" s="17"/>
      <c r="E189" s="23"/>
      <c r="F189" s="17"/>
      <c r="G189" s="16"/>
      <c r="H189" s="19"/>
      <c r="I189" s="19"/>
      <c r="J189" s="21"/>
      <c r="K189" s="4"/>
      <c r="L189" s="4"/>
    </row>
    <row r="190" spans="1:12" ht="12">
      <c r="A190" s="4"/>
      <c r="B190" s="21"/>
      <c r="C190" s="17"/>
      <c r="D190" s="17"/>
      <c r="E190" s="23"/>
      <c r="F190" s="17"/>
      <c r="G190" s="16"/>
      <c r="H190" s="19"/>
      <c r="I190" s="19"/>
      <c r="J190" s="21"/>
      <c r="K190" s="4"/>
      <c r="L190" s="4"/>
    </row>
    <row r="191" spans="1:12" ht="12">
      <c r="A191" s="4"/>
      <c r="B191" s="21"/>
      <c r="C191" s="17"/>
      <c r="D191" s="17"/>
      <c r="E191" s="23"/>
      <c r="F191" s="17"/>
      <c r="G191" s="16"/>
      <c r="H191" s="19"/>
      <c r="I191" s="19"/>
      <c r="J191" s="21"/>
      <c r="K191" s="4"/>
      <c r="L191" s="4"/>
    </row>
    <row r="192" spans="1:12" ht="12">
      <c r="A192" s="4"/>
      <c r="B192" s="21"/>
      <c r="C192" s="17"/>
      <c r="D192" s="17"/>
      <c r="E192" s="23"/>
      <c r="F192" s="17"/>
      <c r="G192" s="16"/>
      <c r="H192" s="19"/>
      <c r="I192" s="19"/>
      <c r="J192" s="21"/>
      <c r="K192" s="4"/>
      <c r="L192" s="4"/>
    </row>
    <row r="193" spans="1:12" ht="12">
      <c r="A193" s="4"/>
      <c r="B193" s="21"/>
      <c r="C193" s="17"/>
      <c r="D193" s="17"/>
      <c r="E193" s="23"/>
      <c r="F193" s="17"/>
      <c r="G193" s="16"/>
      <c r="H193" s="19"/>
      <c r="I193" s="19"/>
      <c r="J193" s="21"/>
      <c r="K193" s="4"/>
      <c r="L193" s="4"/>
    </row>
    <row r="194" spans="1:12" ht="12">
      <c r="A194" s="4"/>
      <c r="B194" s="21"/>
      <c r="C194" s="17"/>
      <c r="D194" s="17"/>
      <c r="E194" s="23"/>
      <c r="F194" s="17"/>
      <c r="G194" s="16"/>
      <c r="H194" s="19"/>
      <c r="I194" s="19"/>
      <c r="J194" s="21"/>
      <c r="K194" s="4"/>
      <c r="L194" s="4"/>
    </row>
    <row r="195" spans="1:12" ht="12">
      <c r="A195" s="4"/>
      <c r="B195" s="21"/>
      <c r="C195" s="17"/>
      <c r="D195" s="17"/>
      <c r="E195" s="23"/>
      <c r="F195" s="17"/>
      <c r="G195" s="16"/>
      <c r="H195" s="19"/>
      <c r="I195" s="19"/>
      <c r="J195" s="21"/>
      <c r="K195" s="4"/>
      <c r="L195" s="4"/>
    </row>
    <row r="196" spans="1:12" ht="12">
      <c r="A196" s="4"/>
      <c r="B196" s="21"/>
      <c r="C196" s="17"/>
      <c r="D196" s="17"/>
      <c r="E196" s="23"/>
      <c r="F196" s="17"/>
      <c r="G196" s="16"/>
      <c r="H196" s="19"/>
      <c r="I196" s="19"/>
      <c r="J196" s="21"/>
      <c r="K196" s="4"/>
      <c r="L196" s="4"/>
    </row>
    <row r="197" spans="1:12" ht="12">
      <c r="A197" s="4"/>
      <c r="B197" s="21"/>
      <c r="C197" s="17"/>
      <c r="D197" s="17"/>
      <c r="E197" s="23"/>
      <c r="F197" s="17"/>
      <c r="G197" s="16"/>
      <c r="H197" s="19"/>
      <c r="I197" s="19"/>
      <c r="J197" s="21"/>
      <c r="K197" s="4"/>
      <c r="L197" s="4"/>
    </row>
    <row r="198" spans="1:12" ht="12">
      <c r="A198" s="4"/>
      <c r="B198" s="21"/>
      <c r="C198" s="17"/>
      <c r="D198" s="17"/>
      <c r="E198" s="23"/>
      <c r="F198" s="17"/>
      <c r="G198" s="16"/>
      <c r="H198" s="19"/>
      <c r="I198" s="19"/>
      <c r="J198" s="21"/>
      <c r="K198" s="4"/>
      <c r="L198" s="4"/>
    </row>
    <row r="199" spans="1:12" ht="12">
      <c r="A199" s="4"/>
      <c r="B199" s="21"/>
      <c r="C199" s="17"/>
      <c r="D199" s="17"/>
      <c r="E199" s="23"/>
      <c r="F199" s="17"/>
      <c r="G199" s="16"/>
      <c r="H199" s="19"/>
      <c r="I199" s="19"/>
      <c r="J199" s="21"/>
      <c r="K199" s="4"/>
      <c r="L199" s="4"/>
    </row>
    <row r="200" spans="1:12" ht="12">
      <c r="A200" s="4"/>
      <c r="B200" s="21"/>
      <c r="C200" s="17"/>
      <c r="D200" s="17"/>
      <c r="E200" s="23"/>
      <c r="F200" s="17"/>
      <c r="G200" s="16"/>
      <c r="H200" s="19"/>
      <c r="I200" s="19"/>
      <c r="J200" s="21"/>
      <c r="K200" s="4"/>
      <c r="L200" s="4"/>
    </row>
    <row r="201" spans="1:12" ht="12">
      <c r="A201" s="4"/>
      <c r="B201" s="21"/>
      <c r="C201" s="17"/>
      <c r="D201" s="17"/>
      <c r="E201" s="23"/>
      <c r="F201" s="17"/>
      <c r="G201" s="16"/>
      <c r="H201" s="19"/>
      <c r="I201" s="19"/>
      <c r="J201" s="21"/>
      <c r="K201" s="4"/>
      <c r="L201" s="4"/>
    </row>
    <row r="202" spans="1:12" ht="12">
      <c r="A202" s="4"/>
      <c r="B202" s="21"/>
      <c r="C202" s="17"/>
      <c r="D202" s="17"/>
      <c r="E202" s="23"/>
      <c r="F202" s="17"/>
      <c r="G202" s="16"/>
      <c r="H202" s="19"/>
      <c r="I202" s="19"/>
      <c r="J202" s="21"/>
      <c r="K202" s="4"/>
      <c r="L202" s="4"/>
    </row>
    <row r="203" spans="1:12" ht="12">
      <c r="A203" s="4"/>
      <c r="B203" s="21"/>
      <c r="C203" s="17"/>
      <c r="D203" s="17"/>
      <c r="E203" s="23"/>
      <c r="F203" s="17"/>
      <c r="G203" s="16"/>
      <c r="H203" s="19"/>
      <c r="I203" s="19"/>
      <c r="J203" s="21"/>
      <c r="K203" s="4"/>
      <c r="L20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Denise Ripley</cp:lastModifiedBy>
  <cp:lastPrinted>2004-04-07T17:15:52Z</cp:lastPrinted>
  <dcterms:created xsi:type="dcterms:W3CDTF">2002-04-29T13:09:47Z</dcterms:created>
  <dcterms:modified xsi:type="dcterms:W3CDTF">2021-10-12T14:55:25Z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6999800.00000000</vt:lpwstr>
  </property>
  <property fmtid="{D5CDD505-2E9C-101B-9397-08002B2CF9AE}" pid="4" name="display_urn:schemas-microsoft-com:office:office#Author">
    <vt:lpwstr>BUILTIN\administrators</vt:lpwstr>
  </property>
</Properties>
</file>