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105" windowWidth="17940" windowHeight="7785" activeTab="1"/>
  </bookViews>
  <sheets>
    <sheet name="Income" sheetId="1" r:id="rId1"/>
    <sheet name="Expenses" sheetId="4" r:id="rId2"/>
  </sheets>
  <calcPr calcId="145621"/>
</workbook>
</file>

<file path=xl/calcChain.xml><?xml version="1.0" encoding="utf-8"?>
<calcChain xmlns="http://schemas.openxmlformats.org/spreadsheetml/2006/main">
  <c r="D12" i="4" l="1"/>
  <c r="C11" i="4"/>
  <c r="C10" i="4"/>
  <c r="C9" i="4"/>
  <c r="D4" i="1" l="1"/>
  <c r="C6" i="4"/>
  <c r="C5" i="4"/>
  <c r="C7" i="4"/>
  <c r="D4" i="4"/>
  <c r="C4" i="4" s="1"/>
  <c r="C5" i="1" l="1"/>
  <c r="C14" i="4" l="1"/>
  <c r="B10" i="4" l="1"/>
  <c r="B11" i="4"/>
  <c r="B9" i="4"/>
  <c r="B4" i="4"/>
  <c r="B6" i="4"/>
  <c r="B5" i="4"/>
  <c r="B7" i="4"/>
  <c r="B8" i="4" l="1"/>
  <c r="C8" i="4" l="1"/>
  <c r="D8" i="4" s="1"/>
  <c r="C12" i="4" s="1"/>
  <c r="B12" i="4" s="1"/>
  <c r="C13" i="4" l="1"/>
  <c r="B13" i="4" s="1"/>
  <c r="B14" i="4" s="1"/>
</calcChain>
</file>

<file path=xl/sharedStrings.xml><?xml version="1.0" encoding="utf-8"?>
<sst xmlns="http://schemas.openxmlformats.org/spreadsheetml/2006/main" count="36" uniqueCount="35">
  <si>
    <t>Total funding</t>
  </si>
  <si>
    <t>Per month</t>
  </si>
  <si>
    <t>Gross</t>
  </si>
  <si>
    <t>Full-time job</t>
  </si>
  <si>
    <t>https://simpletax.ca/calculator</t>
  </si>
  <si>
    <t>Full year</t>
  </si>
  <si>
    <t>Rent+utlities+insurance</t>
  </si>
  <si>
    <t>Cell phone + internet</t>
  </si>
  <si>
    <t>Commute/transportation</t>
  </si>
  <si>
    <t>'Must' spend</t>
  </si>
  <si>
    <t>Groceries/household+personal care</t>
  </si>
  <si>
    <t>Financial goals</t>
  </si>
  <si>
    <t>% breakdown</t>
  </si>
  <si>
    <t>Entertainment</t>
  </si>
  <si>
    <t>Fitness</t>
  </si>
  <si>
    <t>Other</t>
  </si>
  <si>
    <t>Total income</t>
  </si>
  <si>
    <r>
      <t>Federal tax</t>
    </r>
    <r>
      <rPr>
        <sz val="12"/>
        <color rgb="FF3E4956"/>
        <rFont val="&amp;quot"/>
      </rPr>
      <t/>
    </r>
  </si>
  <si>
    <r>
      <t>Provincial tax</t>
    </r>
    <r>
      <rPr>
        <sz val="12"/>
        <color rgb="FF3E4956"/>
        <rFont val="&amp;quot"/>
      </rPr>
      <t/>
    </r>
  </si>
  <si>
    <t xml:space="preserve">CPP/EI premiums </t>
  </si>
  <si>
    <t>Total tax</t>
  </si>
  <si>
    <t xml:space="preserve">After-tax income </t>
  </si>
  <si>
    <t>Average tax rate</t>
  </si>
  <si>
    <t xml:space="preserve">Marginal tax rate </t>
  </si>
  <si>
    <t>Figure out your discretionary income per month</t>
  </si>
  <si>
    <t>Allocate your after-tax income 3 ways</t>
  </si>
  <si>
    <t>Net after tax</t>
  </si>
  <si>
    <t>Net after tax:  We assumed your employer will deduct for income tax, Canada Pension and Employment Insurance, with no tax refund or payment due at annual filing. We used this online payroll deduction calculator (monthly paycheque, Ontario).  These are only estimates.</t>
  </si>
  <si>
    <t>'Fun' spend</t>
  </si>
  <si>
    <t xml:space="preserve">Fun spend: Going out, recreation, clothes, holidays </t>
  </si>
  <si>
    <t>Based on:</t>
  </si>
  <si>
    <t>You can consult  budgeting guidelines of the Credit Counselling Society for a different break-down of expenses.</t>
  </si>
  <si>
    <t>​​https://www.mymoneycoach.ca/budgeting/budgeting-guidelines</t>
  </si>
  <si>
    <r>
      <t xml:space="preserve">We used LowestRates data for someone living in an expensive city (Toronto in 2018) </t>
    </r>
    <r>
      <rPr>
        <sz val="11"/>
        <color rgb="FF000000"/>
        <rFont val="Trebuchet MS"/>
        <family val="2"/>
      </rPr>
      <t>and added a 10% allotment for financial goals (the 70/20/10 rule).</t>
    </r>
  </si>
  <si>
    <t>https://www.lowestrates.ca/blog/finance/how-much-it-costs-live-young-person-toronto-2018​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</si>
</sst>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44" formatCode="_-&quot;$&quot;* #,##0.00_-;\-&quot;$&quot;* #,##0.00_-;_-&quot;$&quot;* &quot;-&quot;??_-;_-@_-"/>
    <numFmt numFmtId="164" formatCode="_-&quot;$&quot;* #,##0_-;\-&quot;$&quot;* #,##0_-;_-&quot;$&quot;* &quot;-&quot;??_-;_-@_-"/>
  </numFmts>
  <fonts count="12">
    <font>
      <sz val="11"/>
      <color theme="1"/>
      <name val="Calibri"/>
      <family val="2"/>
      <scheme val="minor"/>
    </font>
    <font>
      <sz val="11"/>
      <color theme="1"/>
      <name val="Calibri"/>
      <family val="2"/>
      <scheme val="minor"/>
    </font>
    <font>
      <b/>
      <sz val="11"/>
      <color theme="1"/>
      <name val="Calibri"/>
      <family val="2"/>
      <scheme val="minor"/>
    </font>
    <font>
      <sz val="11"/>
      <color theme="4"/>
      <name val="Calibri"/>
      <family val="2"/>
      <scheme val="minor"/>
    </font>
    <font>
      <sz val="11"/>
      <color rgb="FF0000E1"/>
      <name val="Calibri"/>
      <family val="2"/>
      <scheme val="minor"/>
    </font>
    <font>
      <sz val="11"/>
      <color rgb="FF007D00"/>
      <name val="Calibri"/>
      <family val="2"/>
      <scheme val="minor"/>
    </font>
    <font>
      <u/>
      <sz val="11"/>
      <color theme="10"/>
      <name val="Calibri"/>
      <family val="2"/>
      <scheme val="minor"/>
    </font>
    <font>
      <sz val="11"/>
      <name val="Calibri"/>
      <family val="2"/>
      <scheme val="minor"/>
    </font>
    <font>
      <b/>
      <sz val="13"/>
      <color rgb="FF1F497D"/>
      <name val="Calibri"/>
      <family val="2"/>
      <scheme val="minor"/>
    </font>
    <font>
      <i/>
      <sz val="11"/>
      <color theme="1"/>
      <name val="Calibri"/>
      <family val="2"/>
      <scheme val="minor"/>
    </font>
    <font>
      <sz val="12"/>
      <color rgb="FF3E4956"/>
      <name val="&amp;quot"/>
    </font>
    <font>
      <sz val="11"/>
      <color rgb="FF000000"/>
      <name val="Trebuchet MS"/>
      <family val="2"/>
    </font>
  </fonts>
  <fills count="3">
    <fill>
      <patternFill patternType="none"/>
    </fill>
    <fill>
      <patternFill patternType="gray125"/>
    </fill>
    <fill>
      <patternFill patternType="solid">
        <fgColor theme="8" tint="0.79998168889431442"/>
        <bgColor indexed="64"/>
      </patternFill>
    </fill>
  </fills>
  <borders count="2">
    <border>
      <left/>
      <right/>
      <top/>
      <bottom/>
      <diagonal/>
    </border>
    <border>
      <left/>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cellStyleXfs>
  <cellXfs count="56">
    <xf numFmtId="0" fontId="0" fillId="0" borderId="0" xfId="0"/>
    <xf numFmtId="3" fontId="0" fillId="0" borderId="0" xfId="0" applyNumberFormat="1" applyAlignment="1">
      <alignment horizontal="center"/>
    </xf>
    <xf numFmtId="0" fontId="0" fillId="0" borderId="1" xfId="0" applyBorder="1"/>
    <xf numFmtId="0" fontId="3" fillId="0" borderId="0" xfId="0" applyFont="1"/>
    <xf numFmtId="164" fontId="0" fillId="0" borderId="0" xfId="1" applyNumberFormat="1" applyFont="1"/>
    <xf numFmtId="164" fontId="0" fillId="0" borderId="0" xfId="1" applyNumberFormat="1" applyFont="1" applyAlignment="1">
      <alignment horizontal="center"/>
    </xf>
    <xf numFmtId="0" fontId="0" fillId="0" borderId="0" xfId="0" applyBorder="1"/>
    <xf numFmtId="164" fontId="2" fillId="0" borderId="0" xfId="1" applyNumberFormat="1" applyFont="1"/>
    <xf numFmtId="0" fontId="2" fillId="0" borderId="0" xfId="0" applyFont="1"/>
    <xf numFmtId="0" fontId="2" fillId="0" borderId="0" xfId="0" applyFont="1" applyAlignment="1">
      <alignment horizontal="center"/>
    </xf>
    <xf numFmtId="0" fontId="2" fillId="0" borderId="0" xfId="0" applyFont="1" applyAlignment="1">
      <alignment horizontal="center"/>
    </xf>
    <xf numFmtId="164" fontId="5" fillId="0" borderId="0" xfId="1" applyNumberFormat="1" applyFont="1"/>
    <xf numFmtId="164" fontId="4" fillId="0" borderId="1" xfId="1" applyNumberFormat="1" applyFont="1" applyBorder="1" applyAlignment="1">
      <alignment horizontal="center"/>
    </xf>
    <xf numFmtId="0" fontId="6" fillId="0" borderId="0" xfId="3"/>
    <xf numFmtId="9" fontId="0" fillId="0" borderId="0" xfId="2" applyFont="1" applyAlignment="1">
      <alignment horizontal="center"/>
    </xf>
    <xf numFmtId="9" fontId="3" fillId="0" borderId="0" xfId="2" applyFont="1" applyAlignment="1">
      <alignment horizontal="center"/>
    </xf>
    <xf numFmtId="0" fontId="0" fillId="0" borderId="0" xfId="0" applyAlignment="1">
      <alignment horizontal="center"/>
    </xf>
    <xf numFmtId="0" fontId="8" fillId="0" borderId="0" xfId="0" applyFont="1"/>
    <xf numFmtId="0" fontId="8" fillId="0" borderId="0" xfId="0" applyFont="1" applyAlignment="1">
      <alignment vertical="center"/>
    </xf>
    <xf numFmtId="9" fontId="2" fillId="0" borderId="0" xfId="2" applyFont="1" applyAlignment="1">
      <alignment horizontal="center"/>
    </xf>
    <xf numFmtId="0" fontId="9" fillId="0" borderId="0" xfId="0" applyFont="1" applyBorder="1"/>
    <xf numFmtId="9" fontId="7" fillId="0" borderId="0" xfId="2" applyFont="1" applyBorder="1" applyAlignment="1">
      <alignment horizontal="center"/>
    </xf>
    <xf numFmtId="9" fontId="9" fillId="0" borderId="0" xfId="2" applyFont="1" applyBorder="1" applyAlignment="1">
      <alignment horizontal="center"/>
    </xf>
    <xf numFmtId="164" fontId="9" fillId="0" borderId="0" xfId="1" applyNumberFormat="1" applyFont="1" applyBorder="1"/>
    <xf numFmtId="164" fontId="9" fillId="0" borderId="0" xfId="1" applyNumberFormat="1" applyFont="1" applyBorder="1" applyAlignment="1">
      <alignment horizontal="center"/>
    </xf>
    <xf numFmtId="9" fontId="7" fillId="0" borderId="0" xfId="2" applyFont="1" applyAlignment="1">
      <alignment horizontal="center"/>
    </xf>
    <xf numFmtId="164" fontId="7" fillId="0" borderId="0" xfId="1" applyNumberFormat="1" applyFont="1"/>
    <xf numFmtId="164" fontId="7" fillId="0" borderId="0" xfId="1" applyNumberFormat="1" applyFont="1" applyBorder="1"/>
    <xf numFmtId="164" fontId="7" fillId="0" borderId="1" xfId="1" applyNumberFormat="1" applyFont="1" applyBorder="1"/>
    <xf numFmtId="44" fontId="4" fillId="0" borderId="0" xfId="1" applyNumberFormat="1" applyFont="1"/>
    <xf numFmtId="44" fontId="4" fillId="0" borderId="0" xfId="1" applyNumberFormat="1" applyFont="1" applyBorder="1"/>
    <xf numFmtId="44" fontId="4" fillId="0" borderId="1" xfId="1" applyNumberFormat="1" applyFont="1" applyBorder="1"/>
    <xf numFmtId="9" fontId="7" fillId="0" borderId="1" xfId="2" applyFont="1" applyBorder="1" applyAlignment="1">
      <alignment horizontal="center"/>
    </xf>
    <xf numFmtId="0" fontId="8" fillId="0" borderId="0" xfId="0" applyFont="1" applyFill="1"/>
    <xf numFmtId="0" fontId="0" fillId="0" borderId="0" xfId="0" applyFill="1" applyAlignment="1">
      <alignment horizontal="left" vertical="top" wrapText="1"/>
    </xf>
    <xf numFmtId="6" fontId="0" fillId="0" borderId="0" xfId="0" applyNumberFormat="1"/>
    <xf numFmtId="10" fontId="0" fillId="0" borderId="0" xfId="0" applyNumberFormat="1"/>
    <xf numFmtId="0" fontId="7" fillId="2" borderId="0" xfId="0" quotePrefix="1" applyFont="1" applyFill="1" applyAlignment="1">
      <alignment horizontal="right"/>
    </xf>
    <xf numFmtId="9" fontId="7" fillId="2" borderId="0" xfId="2" applyFont="1" applyFill="1" applyBorder="1" applyAlignment="1">
      <alignment horizontal="center"/>
    </xf>
    <xf numFmtId="44" fontId="0" fillId="2" borderId="0" xfId="1" applyNumberFormat="1" applyFont="1" applyFill="1" applyBorder="1"/>
    <xf numFmtId="164" fontId="0" fillId="2" borderId="0" xfId="1" applyNumberFormat="1" applyFont="1" applyFill="1" applyBorder="1"/>
    <xf numFmtId="9" fontId="7" fillId="2" borderId="0" xfId="2" applyFont="1" applyFill="1" applyAlignment="1">
      <alignment horizontal="center"/>
    </xf>
    <xf numFmtId="164" fontId="7" fillId="2" borderId="0" xfId="1" applyNumberFormat="1" applyFont="1" applyFill="1"/>
    <xf numFmtId="164" fontId="7" fillId="2" borderId="0" xfId="1" applyNumberFormat="1" applyFont="1" applyFill="1" applyBorder="1"/>
    <xf numFmtId="0" fontId="7" fillId="2" borderId="0" xfId="0" applyFont="1" applyFill="1" applyBorder="1" applyAlignment="1">
      <alignment horizontal="right"/>
    </xf>
    <xf numFmtId="9" fontId="7" fillId="2" borderId="1" xfId="2" applyFont="1" applyFill="1" applyBorder="1" applyAlignment="1">
      <alignment horizontal="center"/>
    </xf>
    <xf numFmtId="164" fontId="0" fillId="2" borderId="1" xfId="1" applyNumberFormat="1" applyFont="1" applyFill="1" applyBorder="1"/>
    <xf numFmtId="164" fontId="4" fillId="2" borderId="1" xfId="1" applyNumberFormat="1" applyFont="1" applyFill="1" applyBorder="1"/>
    <xf numFmtId="164" fontId="0" fillId="0" borderId="1" xfId="1" applyNumberFormat="1" applyFont="1" applyBorder="1" applyAlignment="1">
      <alignment horizontal="center"/>
    </xf>
    <xf numFmtId="0" fontId="0" fillId="0" borderId="0" xfId="0" applyFill="1" applyAlignment="1">
      <alignment horizontal="left" vertical="top" wrapText="1"/>
    </xf>
    <xf numFmtId="0" fontId="0" fillId="0" borderId="0" xfId="0" applyBorder="1" applyAlignment="1">
      <alignment horizontal="left"/>
    </xf>
    <xf numFmtId="0" fontId="0" fillId="0" borderId="0" xfId="0" applyAlignment="1"/>
    <xf numFmtId="0" fontId="0" fillId="0" borderId="0" xfId="0" applyFont="1" applyBorder="1" applyAlignment="1">
      <alignment horizontal="left"/>
    </xf>
    <xf numFmtId="0" fontId="0" fillId="0" borderId="0" xfId="0" applyFont="1" applyAlignment="1">
      <alignment horizontal="center"/>
    </xf>
    <xf numFmtId="0" fontId="0" fillId="0" borderId="0" xfId="0" applyFont="1" applyAlignment="1"/>
    <xf numFmtId="0" fontId="0" fillId="0" borderId="0" xfId="0" applyBorder="1" applyAlignment="1"/>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0000E1"/>
      <color rgb="FF007D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impletax.ca/calculato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17"/>
  <sheetViews>
    <sheetView workbookViewId="0">
      <selection activeCell="E11" sqref="E11"/>
    </sheetView>
  </sheetViews>
  <sheetFormatPr defaultRowHeight="15"/>
  <cols>
    <col min="1" max="1" width="21" customWidth="1"/>
    <col min="2" max="2" width="11.42578125" customWidth="1"/>
    <col min="3" max="3" width="12.5703125" customWidth="1"/>
    <col min="4" max="4" width="12.7109375" customWidth="1"/>
    <col min="5" max="5" width="57.42578125" customWidth="1"/>
  </cols>
  <sheetData>
    <row r="1" spans="1:5" ht="17.25">
      <c r="A1" s="33" t="s">
        <v>24</v>
      </c>
    </row>
    <row r="2" spans="1:5" ht="17.25">
      <c r="A2" s="17"/>
    </row>
    <row r="3" spans="1:5">
      <c r="B3" s="9" t="s">
        <v>2</v>
      </c>
      <c r="C3" s="9" t="s">
        <v>26</v>
      </c>
      <c r="D3" s="10" t="s">
        <v>1</v>
      </c>
      <c r="E3" s="8"/>
    </row>
    <row r="4" spans="1:5">
      <c r="A4" s="2" t="s">
        <v>3</v>
      </c>
      <c r="B4" s="12">
        <v>50134</v>
      </c>
      <c r="C4" s="12">
        <v>38957</v>
      </c>
      <c r="D4" s="48">
        <f>C4/12</f>
        <v>3246.4166666666665</v>
      </c>
      <c r="E4" s="6"/>
    </row>
    <row r="5" spans="1:5">
      <c r="A5" t="s">
        <v>0</v>
      </c>
      <c r="B5" s="5"/>
      <c r="C5" s="5">
        <f>SUM(C4:C4)</f>
        <v>38957</v>
      </c>
      <c r="D5" s="1"/>
    </row>
    <row r="7" spans="1:5" ht="45.75" customHeight="1">
      <c r="A7" s="49" t="s">
        <v>27</v>
      </c>
      <c r="B7" s="49"/>
      <c r="C7" s="49"/>
      <c r="D7" s="49"/>
      <c r="E7" s="49"/>
    </row>
    <row r="8" spans="1:5" ht="14.25" customHeight="1">
      <c r="A8" s="34"/>
      <c r="B8" s="34"/>
      <c r="C8" s="34"/>
      <c r="D8" s="34"/>
      <c r="E8" s="34"/>
    </row>
    <row r="9" spans="1:5">
      <c r="A9" s="13" t="s">
        <v>4</v>
      </c>
    </row>
    <row r="10" spans="1:5">
      <c r="A10" t="s">
        <v>16</v>
      </c>
      <c r="B10" s="35">
        <v>50134</v>
      </c>
    </row>
    <row r="11" spans="1:5" ht="15.75">
      <c r="A11" t="s">
        <v>17</v>
      </c>
      <c r="B11" s="35">
        <v>5293</v>
      </c>
    </row>
    <row r="12" spans="1:5" ht="15.75">
      <c r="A12" t="s">
        <v>18</v>
      </c>
      <c r="B12" s="35">
        <v>2744</v>
      </c>
    </row>
    <row r="13" spans="1:5">
      <c r="A13" t="s">
        <v>19</v>
      </c>
      <c r="B13" s="35">
        <v>3141</v>
      </c>
    </row>
    <row r="14" spans="1:5">
      <c r="A14" t="s">
        <v>20</v>
      </c>
      <c r="B14" s="35">
        <v>11177</v>
      </c>
    </row>
    <row r="15" spans="1:5">
      <c r="A15" t="s">
        <v>21</v>
      </c>
      <c r="B15" s="35">
        <v>38957</v>
      </c>
    </row>
    <row r="16" spans="1:5">
      <c r="A16" t="s">
        <v>22</v>
      </c>
      <c r="B16" s="36">
        <v>0.22289999999999999</v>
      </c>
    </row>
    <row r="17" spans="1:2">
      <c r="A17" t="s">
        <v>23</v>
      </c>
      <c r="B17" s="36">
        <v>0.29649999999999999</v>
      </c>
    </row>
  </sheetData>
  <mergeCells count="1">
    <mergeCell ref="A7:E7"/>
  </mergeCells>
  <hyperlinks>
    <hyperlink ref="A9"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24"/>
  <sheetViews>
    <sheetView tabSelected="1" topLeftCell="A11" workbookViewId="0">
      <selection activeCell="A29" sqref="A29"/>
    </sheetView>
  </sheetViews>
  <sheetFormatPr defaultRowHeight="15"/>
  <cols>
    <col min="1" max="1" width="33" customWidth="1"/>
    <col min="2" max="2" width="14.85546875" style="16" customWidth="1"/>
    <col min="3" max="3" width="11.5703125" bestFit="1" customWidth="1"/>
    <col min="4" max="4" width="10.5703125" customWidth="1"/>
    <col min="5" max="5" width="12.140625" customWidth="1"/>
  </cols>
  <sheetData>
    <row r="1" spans="1:8" ht="17.25">
      <c r="A1" s="33" t="s">
        <v>25</v>
      </c>
      <c r="B1" s="18"/>
      <c r="C1" s="18"/>
      <c r="D1" s="3"/>
      <c r="E1" s="3"/>
      <c r="F1" s="3"/>
      <c r="G1" s="3"/>
      <c r="H1" s="3"/>
    </row>
    <row r="2" spans="1:8">
      <c r="B2" s="15"/>
      <c r="C2" s="3"/>
      <c r="D2" s="3"/>
      <c r="E2" s="10"/>
      <c r="F2" s="3"/>
      <c r="G2" s="3"/>
      <c r="H2" s="3"/>
    </row>
    <row r="3" spans="1:8">
      <c r="B3" s="19" t="s">
        <v>12</v>
      </c>
      <c r="C3" s="7" t="s">
        <v>5</v>
      </c>
      <c r="D3" s="8" t="s">
        <v>1</v>
      </c>
    </row>
    <row r="4" spans="1:8">
      <c r="A4" t="s">
        <v>6</v>
      </c>
      <c r="B4" s="25">
        <f>C4/$C$14</f>
        <v>0.53104705187771128</v>
      </c>
      <c r="C4" s="26">
        <f>D4*12</f>
        <v>20688</v>
      </c>
      <c r="D4" s="29">
        <f>1672+52</f>
        <v>1724</v>
      </c>
    </row>
    <row r="5" spans="1:8">
      <c r="A5" t="s">
        <v>10</v>
      </c>
      <c r="B5" s="25">
        <f>C5/$C$14</f>
        <v>8.6248941140231544E-2</v>
      </c>
      <c r="C5" s="26">
        <f>D5*12</f>
        <v>3360</v>
      </c>
      <c r="D5" s="30">
        <v>280</v>
      </c>
    </row>
    <row r="6" spans="1:8">
      <c r="A6" s="6" t="s">
        <v>8</v>
      </c>
      <c r="B6" s="21">
        <f>C6/$C$14</f>
        <v>5.5445747875863129E-2</v>
      </c>
      <c r="C6" s="27">
        <f>D6*12</f>
        <v>2160</v>
      </c>
      <c r="D6" s="30">
        <v>180</v>
      </c>
    </row>
    <row r="7" spans="1:8">
      <c r="A7" s="2" t="s">
        <v>7</v>
      </c>
      <c r="B7" s="32">
        <f>C7/$C$14</f>
        <v>4.0044151243678931E-2</v>
      </c>
      <c r="C7" s="28">
        <f>D7*12</f>
        <v>1560</v>
      </c>
      <c r="D7" s="31">
        <v>130</v>
      </c>
    </row>
    <row r="8" spans="1:8" s="6" customFormat="1">
      <c r="A8" s="37" t="s">
        <v>9</v>
      </c>
      <c r="B8" s="38">
        <f>SUM(B4:B7)</f>
        <v>0.71278589213748478</v>
      </c>
      <c r="C8" s="39">
        <f>$C$14*B8</f>
        <v>27767.999999999993</v>
      </c>
      <c r="D8" s="40">
        <f>C8/12</f>
        <v>2313.9999999999995</v>
      </c>
    </row>
    <row r="9" spans="1:8">
      <c r="A9" t="s">
        <v>13</v>
      </c>
      <c r="B9" s="25">
        <f>C9/$C$14</f>
        <v>0.10935133608850785</v>
      </c>
      <c r="C9" s="26">
        <f>D9*12</f>
        <v>4260</v>
      </c>
      <c r="D9" s="30">
        <v>355</v>
      </c>
    </row>
    <row r="10" spans="1:8">
      <c r="A10" t="s">
        <v>14</v>
      </c>
      <c r="B10" s="25">
        <f>C10/$C$14</f>
        <v>2.3102394948276303E-2</v>
      </c>
      <c r="C10" s="26">
        <f>D10*12</f>
        <v>900</v>
      </c>
      <c r="D10" s="30">
        <v>75</v>
      </c>
    </row>
    <row r="11" spans="1:8">
      <c r="A11" s="2" t="s">
        <v>15</v>
      </c>
      <c r="B11" s="32">
        <f>C11/$C$14</f>
        <v>4.9901173088276816E-2</v>
      </c>
      <c r="C11" s="28">
        <f>D11*12</f>
        <v>1944</v>
      </c>
      <c r="D11" s="31">
        <v>162</v>
      </c>
    </row>
    <row r="12" spans="1:8" ht="12.75" customHeight="1">
      <c r="A12" s="37" t="s">
        <v>28</v>
      </c>
      <c r="B12" s="41">
        <f>C12/$C$14</f>
        <v>0.18235490412506097</v>
      </c>
      <c r="C12" s="42">
        <f>D12*12</f>
        <v>7104</v>
      </c>
      <c r="D12" s="43">
        <f>SUM(D9:D11)</f>
        <v>592</v>
      </c>
    </row>
    <row r="13" spans="1:8" ht="12.75" customHeight="1">
      <c r="A13" s="44" t="s">
        <v>11</v>
      </c>
      <c r="B13" s="45">
        <f>C13/$C$14</f>
        <v>0.10473085709885258</v>
      </c>
      <c r="C13" s="46">
        <f>D13*12</f>
        <v>4080</v>
      </c>
      <c r="D13" s="47">
        <v>340</v>
      </c>
    </row>
    <row r="14" spans="1:8">
      <c r="B14" s="14">
        <f>B8+B12+B13</f>
        <v>0.99987165336139827</v>
      </c>
      <c r="C14" s="11">
        <f>Income!C5</f>
        <v>38957</v>
      </c>
      <c r="D14" s="4"/>
    </row>
    <row r="15" spans="1:8" ht="6.75" customHeight="1">
      <c r="B15" s="14"/>
      <c r="C15" s="4"/>
      <c r="D15" s="4"/>
    </row>
    <row r="16" spans="1:8" s="6" customFormat="1">
      <c r="A16" s="20" t="s">
        <v>29</v>
      </c>
      <c r="B16" s="22"/>
      <c r="C16" s="23"/>
      <c r="D16" s="24"/>
    </row>
    <row r="17" spans="1:4" s="6" customFormat="1">
      <c r="A17" s="20"/>
      <c r="B17" s="22"/>
      <c r="C17" s="23"/>
      <c r="D17" s="24"/>
    </row>
    <row r="18" spans="1:4" s="6" customFormat="1">
      <c r="A18" s="20" t="s">
        <v>30</v>
      </c>
      <c r="B18" s="22"/>
      <c r="C18" s="23"/>
      <c r="D18" s="23"/>
    </row>
    <row r="19" spans="1:4" s="55" customFormat="1" ht="17.25" customHeight="1">
      <c r="A19" s="55" t="s">
        <v>34</v>
      </c>
    </row>
    <row r="21" spans="1:4" s="54" customFormat="1" ht="16.5">
      <c r="A21" s="52" t="s">
        <v>33</v>
      </c>
      <c r="B21" s="53"/>
    </row>
    <row r="22" spans="1:4" s="51" customFormat="1">
      <c r="A22" s="50" t="s">
        <v>31</v>
      </c>
      <c r="B22" s="16"/>
    </row>
    <row r="23" spans="1:4" s="51" customFormat="1">
      <c r="A23" s="50" t="s">
        <v>32</v>
      </c>
      <c r="B23" s="16"/>
    </row>
    <row r="24" spans="1:4" s="51" customFormat="1">
      <c r="A24" s="50"/>
      <c r="B24" s="1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Income</vt:lpstr>
      <vt:lpstr>Expenses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dcterms:created xsi:type="dcterms:W3CDTF">2018-06-13T23:38:05Z</dcterms:created>
  <dcterms:modified xsi:type="dcterms:W3CDTF">2019-05-03T21:47:36Z</dcterms:modified>
</cp:coreProperties>
</file>