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"/>
    </mc:Choice>
  </mc:AlternateContent>
  <xr:revisionPtr revIDLastSave="0" documentId="8_{2E074B73-E4F3-44FC-BE11-87BC22EF032B}" xr6:coauthVersionLast="47" xr6:coauthVersionMax="47" xr10:uidLastSave="{00000000-0000-0000-0000-000000000000}"/>
  <bookViews>
    <workbookView xWindow="-120" yWindow="-120" windowWidth="29040" windowHeight="15840" xr2:uid="{26CA57CB-6990-4C49-937F-991CF6FDC923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/>
  <c r="P2" i="2"/>
  <c r="I3" i="2"/>
  <c r="L3" i="2"/>
  <c r="N3" i="2"/>
  <c r="P3" i="2"/>
  <c r="I4" i="2"/>
  <c r="L4" i="2"/>
  <c r="N4" i="2"/>
  <c r="P4" i="2"/>
  <c r="I5" i="2"/>
  <c r="L5" i="2"/>
  <c r="N5" i="2"/>
  <c r="P5" i="2"/>
  <c r="I6" i="2"/>
  <c r="L6" i="2"/>
  <c r="N6" i="2"/>
  <c r="P6" i="2"/>
  <c r="I7" i="2"/>
  <c r="L7" i="2"/>
  <c r="N7" i="2"/>
  <c r="P7" i="2"/>
  <c r="I8" i="2"/>
  <c r="L8" i="2"/>
  <c r="N8" i="2"/>
  <c r="P8" i="2"/>
  <c r="I9" i="2"/>
  <c r="L9" i="2"/>
  <c r="N9" i="2"/>
  <c r="P9" i="2"/>
  <c r="I10" i="2"/>
  <c r="L10" i="2"/>
  <c r="N10" i="2"/>
  <c r="P10" i="2"/>
  <c r="I11" i="2"/>
  <c r="L11" i="2"/>
  <c r="N11" i="2"/>
  <c r="P11" i="2"/>
  <c r="I12" i="2"/>
  <c r="L12" i="2"/>
  <c r="N12" i="2"/>
  <c r="P12" i="2"/>
  <c r="I13" i="2"/>
  <c r="L13" i="2"/>
  <c r="N13" i="2"/>
  <c r="P13" i="2"/>
  <c r="I14" i="2"/>
  <c r="L14" i="2"/>
  <c r="N14" i="2"/>
  <c r="P14" i="2"/>
  <c r="I15" i="2"/>
  <c r="L15" i="2"/>
  <c r="N15" i="2"/>
  <c r="P15" i="2"/>
  <c r="I16" i="2"/>
  <c r="L16" i="2"/>
  <c r="N16" i="2"/>
  <c r="P16" i="2"/>
  <c r="I17" i="2"/>
  <c r="L17" i="2"/>
  <c r="N17" i="2"/>
  <c r="P17" i="2"/>
  <c r="I18" i="2"/>
  <c r="L18" i="2"/>
  <c r="N18" i="2"/>
  <c r="P18" i="2"/>
  <c r="I19" i="2"/>
  <c r="L19" i="2"/>
  <c r="N19" i="2"/>
  <c r="P19" i="2"/>
  <c r="I20" i="2"/>
  <c r="L20" i="2"/>
  <c r="N20" i="2"/>
  <c r="P20" i="2"/>
  <c r="I21" i="2"/>
  <c r="L21" i="2"/>
  <c r="N21" i="2"/>
  <c r="P21" i="2"/>
  <c r="I22" i="2"/>
  <c r="L22" i="2"/>
  <c r="N22" i="2"/>
  <c r="P22" i="2"/>
  <c r="I23" i="2"/>
  <c r="L23" i="2"/>
  <c r="N23" i="2"/>
  <c r="P23" i="2"/>
  <c r="I24" i="2"/>
  <c r="L24" i="2"/>
  <c r="N24" i="2"/>
  <c r="P24" i="2"/>
  <c r="I25" i="2"/>
  <c r="L25" i="2"/>
  <c r="N25" i="2"/>
  <c r="P25" i="2"/>
  <c r="I26" i="2"/>
  <c r="L26" i="2"/>
  <c r="N26" i="2"/>
  <c r="P26" i="2"/>
  <c r="I27" i="2"/>
  <c r="L27" i="2"/>
  <c r="N27" i="2"/>
  <c r="P27" i="2"/>
  <c r="I28" i="2"/>
  <c r="L28" i="2"/>
  <c r="N28" i="2"/>
  <c r="P28" i="2"/>
  <c r="I29" i="2"/>
  <c r="L29" i="2"/>
  <c r="N29" i="2"/>
  <c r="P29" i="2"/>
  <c r="I30" i="2"/>
  <c r="L30" i="2"/>
  <c r="N30" i="2"/>
  <c r="P30" i="2"/>
  <c r="I31" i="2"/>
  <c r="L31" i="2"/>
  <c r="N31" i="2"/>
  <c r="P31" i="2"/>
  <c r="I32" i="2"/>
  <c r="L32" i="2"/>
  <c r="N32" i="2"/>
  <c r="P32" i="2"/>
  <c r="I33" i="2"/>
  <c r="L33" i="2"/>
  <c r="N33" i="2"/>
  <c r="P33" i="2"/>
  <c r="I34" i="2"/>
  <c r="L34" i="2"/>
  <c r="N34" i="2"/>
  <c r="P34" i="2"/>
  <c r="I35" i="2"/>
  <c r="L35" i="2"/>
  <c r="N35" i="2"/>
  <c r="P35" i="2"/>
  <c r="I36" i="2"/>
  <c r="L36" i="2"/>
  <c r="N36" i="2"/>
  <c r="P36" i="2"/>
  <c r="I37" i="2"/>
  <c r="L37" i="2"/>
  <c r="N37" i="2"/>
  <c r="P37" i="2"/>
  <c r="I38" i="2"/>
  <c r="L38" i="2"/>
  <c r="N38" i="2"/>
  <c r="P38" i="2"/>
  <c r="I39" i="2"/>
  <c r="L39" i="2"/>
  <c r="N39" i="2"/>
  <c r="P39" i="2"/>
  <c r="I40" i="2"/>
  <c r="L40" i="2"/>
  <c r="N40" i="2"/>
  <c r="P40" i="2"/>
  <c r="I41" i="2"/>
  <c r="L41" i="2"/>
  <c r="N41" i="2"/>
  <c r="P41" i="2"/>
  <c r="I42" i="2"/>
  <c r="L42" i="2"/>
  <c r="N42" i="2"/>
  <c r="P42" i="2"/>
  <c r="I43" i="2"/>
  <c r="L43" i="2"/>
  <c r="N43" i="2"/>
  <c r="P43" i="2"/>
  <c r="I44" i="2"/>
  <c r="L44" i="2"/>
  <c r="N44" i="2"/>
  <c r="P44" i="2"/>
  <c r="I45" i="2"/>
  <c r="L45" i="2"/>
  <c r="N45" i="2"/>
  <c r="P45" i="2"/>
  <c r="I46" i="2"/>
  <c r="L46" i="2"/>
  <c r="N46" i="2"/>
  <c r="P46" i="2"/>
  <c r="I47" i="2"/>
  <c r="L47" i="2"/>
  <c r="N47" i="2"/>
  <c r="P47" i="2"/>
  <c r="I48" i="2"/>
  <c r="L48" i="2"/>
  <c r="N48" i="2"/>
  <c r="P48" i="2"/>
  <c r="I49" i="2"/>
  <c r="L49" i="2"/>
  <c r="N49" i="2"/>
  <c r="P49" i="2"/>
  <c r="I50" i="2"/>
  <c r="L50" i="2"/>
  <c r="N50" i="2"/>
  <c r="P50" i="2"/>
  <c r="I51" i="2"/>
  <c r="L51" i="2"/>
  <c r="N51" i="2"/>
  <c r="P51" i="2"/>
  <c r="I52" i="2"/>
  <c r="L52" i="2"/>
  <c r="N52" i="2"/>
  <c r="P52" i="2"/>
  <c r="I53" i="2"/>
  <c r="L53" i="2"/>
  <c r="N53" i="2"/>
  <c r="P53" i="2"/>
  <c r="I54" i="2"/>
  <c r="L54" i="2"/>
  <c r="N54" i="2"/>
  <c r="P54" i="2"/>
  <c r="I55" i="2"/>
  <c r="L55" i="2"/>
  <c r="N55" i="2"/>
  <c r="P55" i="2"/>
  <c r="I56" i="2"/>
  <c r="L56" i="2"/>
  <c r="N56" i="2"/>
  <c r="P56" i="2"/>
  <c r="D57" i="2"/>
  <c r="G57" i="2"/>
  <c r="H57" i="2"/>
  <c r="J57" i="2"/>
  <c r="L57" i="2"/>
  <c r="M57" i="2"/>
  <c r="P57" i="2"/>
  <c r="I58" i="2"/>
  <c r="N58" i="2"/>
  <c r="Q58" i="2"/>
  <c r="I59" i="2"/>
  <c r="N59" i="2"/>
  <c r="R2" i="2" l="1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Q59" i="2" l="1"/>
  <c r="S59" i="2" s="1"/>
</calcChain>
</file>

<file path=xl/sharedStrings.xml><?xml version="1.0" encoding="utf-8"?>
<sst xmlns="http://schemas.openxmlformats.org/spreadsheetml/2006/main" count="548" uniqueCount="178">
  <si>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</si>
  <si>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</si>
  <si>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</si>
  <si>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</si>
  <si>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</si>
  <si>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</si>
  <si>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</si>
  <si>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</si>
  <si>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</si>
  <si>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</si>
  <si>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</si>
  <si>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</si>
  <si>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</si>
  <si>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</si>
  <si>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</si>
  <si>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</si>
  <si>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</si>
  <si>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</si>
  <si>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</si>
  <si>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</si>
  <si>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</si>
  <si>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</si>
  <si>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</si>
  <si>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</si>
  <si>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</si>
  <si>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</si>
  <si>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</si>
  <si>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</si>
  <si>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</si>
  <si>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</si>
  <si>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</si>
  <si>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</si>
  <si>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</si>
  <si>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</si>
  <si>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</si>
  <si>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</si>
  <si>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</si>
  <si>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</si>
  <si>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</si>
  <si>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13-002-004-00</t>
  </si>
  <si>
    <t>7585 W NORTH COUNTY LINE RD</t>
  </si>
  <si>
    <t>WD</t>
  </si>
  <si>
    <t>03-ARM'S LENGTH</t>
  </si>
  <si>
    <t>4001</t>
  </si>
  <si>
    <t>TWO STORY</t>
  </si>
  <si>
    <t>No</t>
  </si>
  <si>
    <t xml:space="preserve">  /  /    </t>
  </si>
  <si>
    <t>4001 RESIDENTIAL NEW</t>
  </si>
  <si>
    <t>13-003-013-40</t>
  </si>
  <si>
    <t>11264 N WARNER RD</t>
  </si>
  <si>
    <t>RANCH</t>
  </si>
  <si>
    <t>13-003-014-10</t>
  </si>
  <si>
    <t>8760 W ADAMS RD</t>
  </si>
  <si>
    <t>MOBILE HOME</t>
  </si>
  <si>
    <t>PTA</t>
  </si>
  <si>
    <t>1001</t>
  </si>
  <si>
    <t>1001 AGRICULTURAL LAND</t>
  </si>
  <si>
    <t>13-004-012-20</t>
  </si>
  <si>
    <t>11481 N WARNER RD</t>
  </si>
  <si>
    <t>FARM STYLE</t>
  </si>
  <si>
    <t>13-008-008-40</t>
  </si>
  <si>
    <t>10260 N FERRIS RD</t>
  </si>
  <si>
    <t>13-008-008-50</t>
  </si>
  <si>
    <t>10280 N FERRIS RD</t>
  </si>
  <si>
    <t>13-011-004-30</t>
  </si>
  <si>
    <t>7797 W ADAMS RD</t>
  </si>
  <si>
    <t>13-011-010-00</t>
  </si>
  <si>
    <t>13-011-010-10</t>
  </si>
  <si>
    <t>13-013-007-00</t>
  </si>
  <si>
    <t>9478 N PINGREE RD</t>
  </si>
  <si>
    <t>MLC</t>
  </si>
  <si>
    <t>13-014-001-01</t>
  </si>
  <si>
    <t>9973 N PINGREE RD</t>
  </si>
  <si>
    <t>13-014-010-00</t>
  </si>
  <si>
    <t>N PINGREE/N MADISON RD</t>
  </si>
  <si>
    <t>13-017-013-00</t>
  </si>
  <si>
    <t>10191 W MC GREGOR RD</t>
  </si>
  <si>
    <t>13-018-017-10</t>
  </si>
  <si>
    <t>11760 W MADISON RD</t>
  </si>
  <si>
    <t>13-018-017-20</t>
  </si>
  <si>
    <t>13-019-005-35</t>
  </si>
  <si>
    <t>8830 N LUMBERJACK RD</t>
  </si>
  <si>
    <t>13-019-008-15</t>
  </si>
  <si>
    <t>8734 N LUMBERJACK RD</t>
  </si>
  <si>
    <t>13-019-009-10</t>
  </si>
  <si>
    <t>8325 N LUMBERJACK RD</t>
  </si>
  <si>
    <t>13-020-011-00</t>
  </si>
  <si>
    <t>8124 N PITT RD</t>
  </si>
  <si>
    <t>13-020-018-10</t>
  </si>
  <si>
    <t>10052 W MONROE RD</t>
  </si>
  <si>
    <t>13-020-029-00</t>
  </si>
  <si>
    <t>8249 N PITT RD</t>
  </si>
  <si>
    <t>13-021-010-00</t>
  </si>
  <si>
    <t>9920 W MONROE RD</t>
  </si>
  <si>
    <t>13-021-012-40</t>
  </si>
  <si>
    <t>9308 W MONROE RD</t>
  </si>
  <si>
    <t>13-023-007-01</t>
  </si>
  <si>
    <t>7355 W MADISON RD</t>
  </si>
  <si>
    <t>13-023-007-30</t>
  </si>
  <si>
    <t>7675 W MADISON RD</t>
  </si>
  <si>
    <t>13-024-010-00</t>
  </si>
  <si>
    <t>6606 W MONROE RD</t>
  </si>
  <si>
    <t>13-026-015-05</t>
  </si>
  <si>
    <t>7614 W JACKSON RD</t>
  </si>
  <si>
    <t>13-029-016-81</t>
  </si>
  <si>
    <t>10208 W JACKSON RD</t>
  </si>
  <si>
    <t>13-029-017-00</t>
  </si>
  <si>
    <t>7065 N OSBORN RD</t>
  </si>
  <si>
    <t>13-030-006-45</t>
  </si>
  <si>
    <t>11602 W DEER TRAIL</t>
  </si>
  <si>
    <t>13-030-006-95</t>
  </si>
  <si>
    <t>11715 W DEER TRAIL</t>
  </si>
  <si>
    <t>13-030-013-10</t>
  </si>
  <si>
    <t>11639 W MONROE RD</t>
  </si>
  <si>
    <t>13-030-006-55</t>
  </si>
  <si>
    <t>13-031-002-10</t>
  </si>
  <si>
    <t>10977 W JACKSON RD</t>
  </si>
  <si>
    <t>13-031-030-01</t>
  </si>
  <si>
    <t>6550 NW MILL ST</t>
  </si>
  <si>
    <t>13-031-050-00</t>
  </si>
  <si>
    <t>6613 N MAPLE ST</t>
  </si>
  <si>
    <t>13-031-042-00, 13-650-003-30</t>
  </si>
  <si>
    <t>13-031-051-00</t>
  </si>
  <si>
    <t>6637 N MAPLE ST</t>
  </si>
  <si>
    <t>13-650-003-60</t>
  </si>
  <si>
    <t>13-034-008-01</t>
  </si>
  <si>
    <t>6030 N WARNER RD</t>
  </si>
  <si>
    <t>13-034-008-21</t>
  </si>
  <si>
    <t>6090 N WARNER RD</t>
  </si>
  <si>
    <t>13-034-012-01</t>
  </si>
  <si>
    <t>8254 W LINCOLN RD</t>
  </si>
  <si>
    <t>13-035-002-10</t>
  </si>
  <si>
    <t>7465 W JACKSON RD</t>
  </si>
  <si>
    <t>13-036-002-10</t>
  </si>
  <si>
    <t>6627 N RICH RD</t>
  </si>
  <si>
    <t>13-036-020-00</t>
  </si>
  <si>
    <t>6492 W LINCOLN RD</t>
  </si>
  <si>
    <t>13-036-021-10</t>
  </si>
  <si>
    <t>6386 W LINCOLN RD</t>
  </si>
  <si>
    <t>13-036-023-00</t>
  </si>
  <si>
    <t>6440 W LINCOLN RD</t>
  </si>
  <si>
    <t>13-200-001-00</t>
  </si>
  <si>
    <t>6037 WILDWOOD DR</t>
  </si>
  <si>
    <t>13-200-013-00</t>
  </si>
  <si>
    <t>6335 WILDWOOD DR</t>
  </si>
  <si>
    <t>13-301-009-00</t>
  </si>
  <si>
    <t>7042 TAYLOR AVE</t>
  </si>
  <si>
    <t>13-351-002-50</t>
  </si>
  <si>
    <t>6712 N PINGREE RD</t>
  </si>
  <si>
    <t>13-354-004-00</t>
  </si>
  <si>
    <t>6455 N PINGREE RD</t>
  </si>
  <si>
    <t>13-355-004-00</t>
  </si>
  <si>
    <t>6449 N PINGREE RD</t>
  </si>
  <si>
    <t>13-380-008-00</t>
  </si>
  <si>
    <t>11281 S SHORE DR</t>
  </si>
  <si>
    <t>13-006-013-57</t>
  </si>
  <si>
    <t>4002 WATER</t>
  </si>
  <si>
    <t>13-401-002-00</t>
  </si>
  <si>
    <t>6486 RIVER ST</t>
  </si>
  <si>
    <t>13-410-004-00</t>
  </si>
  <si>
    <t>6191 MILL ST</t>
  </si>
  <si>
    <t>13-414-001-00</t>
  </si>
  <si>
    <t>6111 MILL ST</t>
  </si>
  <si>
    <t>13-601-030-00</t>
  </si>
  <si>
    <t>11558 SCHOOL ST</t>
  </si>
  <si>
    <t>13-750-013-00</t>
  </si>
  <si>
    <t>11360 LAKESHORE DR</t>
  </si>
  <si>
    <t>13-750-014-01</t>
  </si>
  <si>
    <t>11362 LAKESIDE DR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</si>
  <si>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</si>
  <si>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</si>
  <si>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</si>
  <si>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</si>
  <si>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</si>
  <si>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</si>
  <si>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</si>
  <si>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</si>
  <si>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SEVILLE AG/RES ECF .875 APPLIED AND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</si>
</sst>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 applyBorder="1"/>
    <xf numFmtId="0" fontId="3" fillId="3" borderId="2" xfId="0" applyFont="1" applyFill="1" applyBorder="1"/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6" fontId="3" fillId="3" borderId="2" xfId="0" applyNumberFormat="1" applyFont="1" applyFill="1" applyBorder="1"/>
    <xf numFmtId="38" fontId="2" fillId="2" borderId="0" xfId="0" applyNumberFormat="1" applyFont="1" applyFill="1" applyAlignment="1">
      <alignment horizontal="center"/>
    </xf>
    <xf numFmtId="38" fontId="0" fillId="0" borderId="0" xfId="0" applyNumberFormat="1"/>
    <xf numFmtId="38" fontId="3" fillId="3" borderId="1" xfId="0" applyNumberFormat="1" applyFont="1" applyFill="1" applyBorder="1"/>
    <xf numFmtId="38" fontId="3" fillId="3" borderId="0" xfId="0" applyNumberFormat="1" applyFont="1" applyFill="1" applyBorder="1"/>
    <xf numFmtId="38" fontId="3" fillId="3" borderId="2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9" fontId="2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2" fillId="2" borderId="0" xfId="0" applyNumberFormat="1" applyFont="1" applyFill="1" applyAlignment="1">
      <alignment horizontal="center"/>
    </xf>
    <xf numFmtId="168" fontId="0" fillId="0" borderId="0" xfId="0" applyNumberFormat="1"/>
    <xf numFmtId="168" fontId="3" fillId="3" borderId="1" xfId="0" applyNumberFormat="1" applyFont="1" applyFill="1" applyBorder="1"/>
    <xf numFmtId="168" fontId="3" fillId="3" borderId="0" xfId="0" applyNumberFormat="1" applyFont="1" applyFill="1" applyBorder="1"/>
    <xf numFmtId="168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38" fontId="1" fillId="0" borderId="0" xfId="0" applyNumberFormat="1" applyFont="1"/>
    <xf numFmtId="167" fontId="1" fillId="0" borderId="0" xfId="0" applyNumberFormat="1" applyFont="1"/>
    <xf numFmtId="49" fontId="1" fillId="0" borderId="0" xfId="0" applyNumberFormat="1" applyFont="1" applyAlignment="1">
      <alignment horizontal="right"/>
    </xf>
    <xf numFmtId="168" fontId="1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72E0-D232-4702-8890-9DABDA14447A}">
  <dimension ref="A1:BL61"/>
  <sheetViews>
    <sheetView tabSelected="1" topLeftCell="A31" workbookViewId="0">
      <selection activeCell="B61" sqref="A61:XFD61"/>
    </sheetView>
  </sheetViews>
  <sheetFormatPr defaultRowHeight="15" x14ac:dyDescent="0.25"/>
  <cols>
    <col min="1" max="1" width="14.28515625" bestFit="1" customWidth="1"/>
    <col min="2" max="2" width="29.42578125" bestFit="1" customWidth="1"/>
    <col min="3" max="3" width="9.28515625" style="18" bestFit="1" customWidth="1"/>
    <col min="4" max="4" width="11.85546875" style="8" bestFit="1" customWidth="1"/>
    <col min="5" max="5" width="5.5703125" bestFit="1" customWidth="1"/>
    <col min="6" max="6" width="16.7109375" bestFit="1" customWidth="1"/>
    <col min="7" max="7" width="11.85546875" style="8" bestFit="1" customWidth="1"/>
    <col min="8" max="8" width="14.7109375" style="8" bestFit="1" customWidth="1"/>
    <col min="9" max="9" width="12.85546875" style="13" bestFit="1" customWidth="1"/>
    <col min="10" max="10" width="13.42578125" style="8" bestFit="1" customWidth="1"/>
    <col min="11" max="11" width="11" style="8" bestFit="1" customWidth="1"/>
    <col min="12" max="12" width="13.5703125" style="8" bestFit="1" customWidth="1"/>
    <col min="13" max="13" width="12.7109375" style="8" bestFit="1" customWidth="1"/>
    <col min="14" max="14" width="7" style="23" bestFit="1" customWidth="1"/>
    <col min="15" max="15" width="10.140625" style="28" bestFit="1" customWidth="1"/>
    <col min="16" max="16" width="15.5703125" style="33" bestFit="1" customWidth="1"/>
    <col min="17" max="17" width="11.5703125" style="41" bestFit="1" customWidth="1"/>
    <col min="18" max="18" width="18.85546875" style="43" bestFit="1" customWidth="1"/>
    <col min="19" max="19" width="13.7109375" bestFit="1" customWidth="1"/>
    <col min="20" max="20" width="9.42578125" bestFit="1" customWidth="1"/>
    <col min="21" max="21" width="10.7109375" style="8" bestFit="1" customWidth="1"/>
    <col min="22" max="22" width="11.5703125" bestFit="1" customWidth="1"/>
    <col min="23" max="23" width="10.42578125" style="18" bestFit="1" customWidth="1"/>
    <col min="24" max="24" width="26.85546875" bestFit="1" customWidth="1"/>
    <col min="25" max="25" width="24.28515625" bestFit="1" customWidth="1"/>
    <col min="26" max="27" width="13.7109375" bestFit="1" customWidth="1"/>
    <col min="28" max="28" width="18" bestFit="1" customWidth="1"/>
    <col min="29" max="29" width="6.85546875" bestFit="1" customWidth="1"/>
    <col min="30" max="30" width="13.140625" bestFit="1" customWidth="1"/>
    <col min="31" max="31" width="6.5703125" bestFit="1" customWidth="1"/>
    <col min="32" max="32" width="19.85546875" bestFit="1" customWidth="1"/>
    <col min="33" max="33" width="16.42578125" bestFit="1" customWidth="1"/>
    <col min="34" max="34" width="15.42578125" bestFit="1" customWidth="1"/>
    <col min="35" max="35" width="11" bestFit="1" customWidth="1"/>
    <col min="36" max="36" width="16.85546875" bestFit="1" customWidth="1"/>
    <col min="37" max="37" width="21.5703125" bestFit="1" customWidth="1"/>
    <col min="38" max="38" width="21" bestFit="1" customWidth="1"/>
    <col min="39" max="39" width="16.5703125" bestFit="1" customWidth="1"/>
  </cols>
  <sheetData>
    <row r="1" spans="1:64" x14ac:dyDescent="0.25">
      <c r="A1" s="2" t="s">
        <v>0</v>
      </c>
      <c r="B1" s="2" t="s">
        <v>1</v>
      </c>
      <c r="C1" s="17" t="s">
        <v>2</v>
      </c>
      <c r="D1" s="7" t="s">
        <v>3</v>
      </c>
      <c r="E1" s="2" t="s">
        <v>4</v>
      </c>
      <c r="F1" s="2" t="s">
        <v>5</v>
      </c>
      <c r="G1" s="7" t="s">
        <v>6</v>
      </c>
      <c r="H1" s="7" t="s">
        <v>7</v>
      </c>
      <c r="I1" s="12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22" t="s">
        <v>13</v>
      </c>
      <c r="O1" s="27" t="s">
        <v>14</v>
      </c>
      <c r="P1" s="32" t="s">
        <v>15</v>
      </c>
      <c r="Q1" s="37" t="s">
        <v>16</v>
      </c>
      <c r="R1" s="42" t="s">
        <v>17</v>
      </c>
      <c r="S1" s="2" t="s">
        <v>18</v>
      </c>
      <c r="T1" s="2" t="s">
        <v>19</v>
      </c>
      <c r="U1" s="7" t="s">
        <v>20</v>
      </c>
      <c r="V1" s="2" t="s">
        <v>21</v>
      </c>
      <c r="W1" s="17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39</v>
      </c>
      <c r="B2" t="s">
        <v>40</v>
      </c>
      <c r="C2" s="18">
        <v>44666</v>
      </c>
      <c r="D2" s="8">
        <v>225000</v>
      </c>
      <c r="E2" t="s">
        <v>41</v>
      </c>
      <c r="F2" t="s">
        <v>42</v>
      </c>
      <c r="G2" s="8">
        <v>225000</v>
      </c>
      <c r="H2" s="8">
        <v>62000</v>
      </c>
      <c r="I2" s="13">
        <f t="shared" ref="I2:I33" si="0">H2/G2*100</f>
        <v>27.555555555555557</v>
      </c>
      <c r="J2" s="8">
        <v>200342</v>
      </c>
      <c r="K2" s="8">
        <v>21981</v>
      </c>
      <c r="L2" s="8">
        <f t="shared" ref="L2:L33" si="1">G2-K2</f>
        <v>203019</v>
      </c>
      <c r="M2" s="8">
        <v>203841.140625</v>
      </c>
      <c r="N2" s="23">
        <f t="shared" ref="N2:N33" si="2">L2/M2</f>
        <v>0.99596675812115643</v>
      </c>
      <c r="O2" s="28">
        <v>1836</v>
      </c>
      <c r="P2" s="33">
        <f t="shared" ref="P2:P33" si="3">L2/O2</f>
        <v>110.57679738562092</v>
      </c>
      <c r="Q2" s="38" t="s">
        <v>43</v>
      </c>
      <c r="R2" s="43">
        <f>ABS(N59-N2)*100</f>
        <v>7.683957878663028</v>
      </c>
      <c r="S2" t="s">
        <v>44</v>
      </c>
      <c r="U2" s="8">
        <v>11900</v>
      </c>
      <c r="V2" t="s">
        <v>45</v>
      </c>
      <c r="W2" s="18" t="s">
        <v>46</v>
      </c>
      <c r="Y2" t="s">
        <v>47</v>
      </c>
      <c r="Z2">
        <v>401</v>
      </c>
      <c r="AA2">
        <v>79</v>
      </c>
      <c r="AL2" s="3"/>
      <c r="BC2" s="3"/>
      <c r="BE2" s="3"/>
    </row>
    <row r="3" spans="1:64" x14ac:dyDescent="0.25">
      <c r="A3" t="s">
        <v>48</v>
      </c>
      <c r="B3" t="s">
        <v>49</v>
      </c>
      <c r="C3" s="18">
        <v>44846</v>
      </c>
      <c r="D3" s="8">
        <v>235000</v>
      </c>
      <c r="E3" t="s">
        <v>41</v>
      </c>
      <c r="F3" t="s">
        <v>42</v>
      </c>
      <c r="G3" s="8">
        <v>235000</v>
      </c>
      <c r="H3" s="8">
        <v>91900</v>
      </c>
      <c r="I3" s="13">
        <f t="shared" si="0"/>
        <v>39.106382978723403</v>
      </c>
      <c r="J3" s="8">
        <v>235458</v>
      </c>
      <c r="K3" s="8">
        <v>29496</v>
      </c>
      <c r="L3" s="8">
        <f t="shared" si="1"/>
        <v>205504</v>
      </c>
      <c r="M3" s="8">
        <v>235385.140625</v>
      </c>
      <c r="N3" s="23">
        <f t="shared" si="2"/>
        <v>0.873054261005351</v>
      </c>
      <c r="O3" s="28">
        <v>1808</v>
      </c>
      <c r="P3" s="33">
        <f t="shared" si="3"/>
        <v>113.66371681415929</v>
      </c>
      <c r="Q3" s="38" t="s">
        <v>43</v>
      </c>
      <c r="R3" s="43">
        <f>ABS(N59-N3)*100</f>
        <v>4.6072918329175145</v>
      </c>
      <c r="S3" t="s">
        <v>50</v>
      </c>
      <c r="U3" s="8">
        <v>15640</v>
      </c>
      <c r="V3" t="s">
        <v>45</v>
      </c>
      <c r="W3" s="18" t="s">
        <v>46</v>
      </c>
      <c r="Y3" t="s">
        <v>47</v>
      </c>
      <c r="Z3">
        <v>401</v>
      </c>
      <c r="AA3">
        <v>71</v>
      </c>
    </row>
    <row r="4" spans="1:64" x14ac:dyDescent="0.25">
      <c r="A4" t="s">
        <v>51</v>
      </c>
      <c r="B4" t="s">
        <v>52</v>
      </c>
      <c r="C4" s="18">
        <v>45049</v>
      </c>
      <c r="D4" s="8">
        <v>87000</v>
      </c>
      <c r="E4" t="s">
        <v>41</v>
      </c>
      <c r="F4" t="s">
        <v>42</v>
      </c>
      <c r="G4" s="8">
        <v>87000</v>
      </c>
      <c r="H4" s="8">
        <v>31600</v>
      </c>
      <c r="I4" s="13">
        <f t="shared" si="0"/>
        <v>36.321839080459775</v>
      </c>
      <c r="J4" s="8">
        <v>71155</v>
      </c>
      <c r="K4" s="8">
        <v>20547</v>
      </c>
      <c r="L4" s="8">
        <f t="shared" si="1"/>
        <v>66453</v>
      </c>
      <c r="M4" s="8">
        <v>57837.71484375</v>
      </c>
      <c r="N4" s="23">
        <f t="shared" si="2"/>
        <v>1.148956181611331</v>
      </c>
      <c r="O4" s="28">
        <v>1232</v>
      </c>
      <c r="P4" s="33">
        <f t="shared" si="3"/>
        <v>53.939123376623378</v>
      </c>
      <c r="Q4" s="38" t="s">
        <v>43</v>
      </c>
      <c r="R4" s="43">
        <f>ABS(N59-N4)*100</f>
        <v>22.982900227680481</v>
      </c>
      <c r="S4" t="s">
        <v>53</v>
      </c>
      <c r="U4" s="8">
        <v>14520</v>
      </c>
      <c r="V4" t="s">
        <v>45</v>
      </c>
      <c r="W4" s="18" t="s">
        <v>46</v>
      </c>
      <c r="Y4" t="s">
        <v>47</v>
      </c>
      <c r="Z4">
        <v>401</v>
      </c>
      <c r="AA4">
        <v>59</v>
      </c>
    </row>
    <row r="5" spans="1:64" x14ac:dyDescent="0.25">
      <c r="A5" t="s">
        <v>57</v>
      </c>
      <c r="B5" t="s">
        <v>58</v>
      </c>
      <c r="C5" s="18">
        <v>44469</v>
      </c>
      <c r="D5" s="8">
        <v>260000</v>
      </c>
      <c r="E5" t="s">
        <v>41</v>
      </c>
      <c r="F5" t="s">
        <v>42</v>
      </c>
      <c r="G5" s="8">
        <v>260000</v>
      </c>
      <c r="H5" s="8">
        <v>76500</v>
      </c>
      <c r="I5" s="13">
        <f t="shared" si="0"/>
        <v>29.423076923076923</v>
      </c>
      <c r="J5" s="8">
        <v>207682</v>
      </c>
      <c r="K5" s="8">
        <v>62082</v>
      </c>
      <c r="L5" s="8">
        <f t="shared" si="1"/>
        <v>197918</v>
      </c>
      <c r="M5" s="8">
        <v>166400</v>
      </c>
      <c r="N5" s="23">
        <f t="shared" si="2"/>
        <v>1.1894110576923076</v>
      </c>
      <c r="O5" s="28">
        <v>1224</v>
      </c>
      <c r="P5" s="33">
        <f t="shared" si="3"/>
        <v>161.69771241830065</v>
      </c>
      <c r="Q5" s="38" t="s">
        <v>43</v>
      </c>
      <c r="R5" s="43">
        <f>ABS(N59-N5)*100</f>
        <v>27.028387835778144</v>
      </c>
      <c r="S5" t="s">
        <v>59</v>
      </c>
      <c r="U5" s="8">
        <v>26020</v>
      </c>
      <c r="V5" t="s">
        <v>45</v>
      </c>
      <c r="W5" s="18" t="s">
        <v>46</v>
      </c>
      <c r="Y5" t="s">
        <v>47</v>
      </c>
      <c r="Z5">
        <v>401</v>
      </c>
      <c r="AA5">
        <v>76</v>
      </c>
    </row>
    <row r="6" spans="1:64" x14ac:dyDescent="0.25">
      <c r="A6" t="s">
        <v>60</v>
      </c>
      <c r="B6" t="s">
        <v>61</v>
      </c>
      <c r="C6" s="18">
        <v>44896</v>
      </c>
      <c r="D6" s="8">
        <v>255000</v>
      </c>
      <c r="E6" t="s">
        <v>41</v>
      </c>
      <c r="F6" t="s">
        <v>42</v>
      </c>
      <c r="G6" s="8">
        <v>255000</v>
      </c>
      <c r="H6" s="8">
        <v>88800</v>
      </c>
      <c r="I6" s="13">
        <f t="shared" si="0"/>
        <v>34.823529411764703</v>
      </c>
      <c r="J6" s="8">
        <v>228418</v>
      </c>
      <c r="K6" s="8">
        <v>39315</v>
      </c>
      <c r="L6" s="8">
        <f t="shared" si="1"/>
        <v>215685</v>
      </c>
      <c r="M6" s="8">
        <v>216117.71484375</v>
      </c>
      <c r="N6" s="23">
        <f t="shared" si="2"/>
        <v>0.99799778169937226</v>
      </c>
      <c r="O6" s="28">
        <v>2720</v>
      </c>
      <c r="P6" s="33">
        <f t="shared" si="3"/>
        <v>79.295955882352942</v>
      </c>
      <c r="Q6" s="38" t="s">
        <v>43</v>
      </c>
      <c r="R6" s="43">
        <f>ABS(N59-N6)*100</f>
        <v>7.8870602364846114</v>
      </c>
      <c r="S6" t="s">
        <v>44</v>
      </c>
      <c r="U6" s="8">
        <v>39000</v>
      </c>
      <c r="V6" t="s">
        <v>45</v>
      </c>
      <c r="W6" s="18" t="s">
        <v>46</v>
      </c>
      <c r="Y6" t="s">
        <v>47</v>
      </c>
      <c r="Z6">
        <v>401</v>
      </c>
      <c r="AA6">
        <v>57</v>
      </c>
    </row>
    <row r="7" spans="1:64" x14ac:dyDescent="0.25">
      <c r="A7" t="s">
        <v>62</v>
      </c>
      <c r="B7" t="s">
        <v>63</v>
      </c>
      <c r="C7" s="18">
        <v>44825</v>
      </c>
      <c r="D7" s="8">
        <v>195000</v>
      </c>
      <c r="E7" t="s">
        <v>41</v>
      </c>
      <c r="F7" t="s">
        <v>42</v>
      </c>
      <c r="G7" s="8">
        <v>195000</v>
      </c>
      <c r="H7" s="8">
        <v>71000</v>
      </c>
      <c r="I7" s="13">
        <f t="shared" si="0"/>
        <v>36.410256410256409</v>
      </c>
      <c r="J7" s="8">
        <v>181886</v>
      </c>
      <c r="K7" s="8">
        <v>41875</v>
      </c>
      <c r="L7" s="8">
        <f t="shared" si="1"/>
        <v>153125</v>
      </c>
      <c r="M7" s="8">
        <v>160012.578125</v>
      </c>
      <c r="N7" s="23">
        <f t="shared" si="2"/>
        <v>0.95695602054721285</v>
      </c>
      <c r="O7" s="28">
        <v>1460</v>
      </c>
      <c r="P7" s="33">
        <f t="shared" si="3"/>
        <v>104.88013698630137</v>
      </c>
      <c r="Q7" s="38" t="s">
        <v>43</v>
      </c>
      <c r="R7" s="43">
        <f>ABS(N59-N7)*100</f>
        <v>3.7828841212686704</v>
      </c>
      <c r="S7" t="s">
        <v>44</v>
      </c>
      <c r="U7" s="8">
        <v>41875</v>
      </c>
      <c r="V7" t="s">
        <v>45</v>
      </c>
      <c r="W7" s="18" t="s">
        <v>46</v>
      </c>
      <c r="Y7" t="s">
        <v>47</v>
      </c>
      <c r="Z7">
        <v>401</v>
      </c>
      <c r="AA7">
        <v>65</v>
      </c>
    </row>
    <row r="8" spans="1:64" x14ac:dyDescent="0.25">
      <c r="A8" t="s">
        <v>64</v>
      </c>
      <c r="B8" t="s">
        <v>65</v>
      </c>
      <c r="C8" s="18">
        <v>44771</v>
      </c>
      <c r="D8" s="8">
        <v>142000</v>
      </c>
      <c r="E8" t="s">
        <v>41</v>
      </c>
      <c r="F8" t="s">
        <v>42</v>
      </c>
      <c r="G8" s="8">
        <v>142000</v>
      </c>
      <c r="H8" s="8">
        <v>84800</v>
      </c>
      <c r="I8" s="13">
        <f t="shared" si="0"/>
        <v>59.718309859154928</v>
      </c>
      <c r="J8" s="8">
        <v>202532</v>
      </c>
      <c r="K8" s="8">
        <v>22583</v>
      </c>
      <c r="L8" s="8">
        <f t="shared" si="1"/>
        <v>119417</v>
      </c>
      <c r="M8" s="8">
        <v>205656</v>
      </c>
      <c r="N8" s="23">
        <f t="shared" si="2"/>
        <v>0.58066382697319796</v>
      </c>
      <c r="O8" s="28">
        <v>1696</v>
      </c>
      <c r="P8" s="33">
        <f t="shared" si="3"/>
        <v>70.410966981132077</v>
      </c>
      <c r="Q8" s="38" t="s">
        <v>43</v>
      </c>
      <c r="R8" s="43">
        <f>ABS(N59-N8)*100</f>
        <v>33.846335236132816</v>
      </c>
      <c r="S8" t="s">
        <v>59</v>
      </c>
      <c r="U8" s="8">
        <v>15440</v>
      </c>
      <c r="V8" t="s">
        <v>45</v>
      </c>
      <c r="W8" s="18" t="s">
        <v>46</v>
      </c>
      <c r="Y8" t="s">
        <v>47</v>
      </c>
      <c r="Z8">
        <v>401</v>
      </c>
      <c r="AA8">
        <v>69</v>
      </c>
    </row>
    <row r="9" spans="1:64" x14ac:dyDescent="0.25">
      <c r="A9" t="s">
        <v>66</v>
      </c>
      <c r="C9" s="18">
        <v>44588</v>
      </c>
      <c r="D9" s="8">
        <v>140000</v>
      </c>
      <c r="E9" t="s">
        <v>41</v>
      </c>
      <c r="F9" t="s">
        <v>42</v>
      </c>
      <c r="G9" s="8">
        <v>140000</v>
      </c>
      <c r="H9" s="8">
        <v>67100</v>
      </c>
      <c r="I9" s="13">
        <f t="shared" si="0"/>
        <v>47.928571428571423</v>
      </c>
      <c r="J9" s="8">
        <v>145428</v>
      </c>
      <c r="K9" s="8">
        <v>95148</v>
      </c>
      <c r="L9" s="8">
        <f t="shared" si="1"/>
        <v>44852</v>
      </c>
      <c r="M9" s="8">
        <v>63969.46484375</v>
      </c>
      <c r="N9" s="23">
        <f t="shared" si="2"/>
        <v>0.7011470255309189</v>
      </c>
      <c r="O9" s="28">
        <v>696</v>
      </c>
      <c r="P9" s="33">
        <f t="shared" si="3"/>
        <v>64.44252873563218</v>
      </c>
      <c r="Q9" s="38" t="s">
        <v>55</v>
      </c>
      <c r="R9" s="43">
        <f>ABS(N59-N9)*100</f>
        <v>21.798015380360724</v>
      </c>
      <c r="S9" t="s">
        <v>59</v>
      </c>
      <c r="U9" s="8">
        <v>93189</v>
      </c>
      <c r="V9" t="s">
        <v>45</v>
      </c>
      <c r="W9" s="18" t="s">
        <v>46</v>
      </c>
      <c r="X9" t="s">
        <v>67</v>
      </c>
      <c r="Y9" t="s">
        <v>56</v>
      </c>
      <c r="Z9">
        <v>101</v>
      </c>
      <c r="AA9">
        <v>69</v>
      </c>
    </row>
    <row r="10" spans="1:64" x14ac:dyDescent="0.25">
      <c r="A10" t="s">
        <v>68</v>
      </c>
      <c r="B10" t="s">
        <v>69</v>
      </c>
      <c r="C10" s="18">
        <v>45103</v>
      </c>
      <c r="D10" s="8">
        <v>142000</v>
      </c>
      <c r="E10" t="s">
        <v>41</v>
      </c>
      <c r="F10" t="s">
        <v>42</v>
      </c>
      <c r="G10" s="8">
        <v>142000</v>
      </c>
      <c r="H10" s="8">
        <v>76700</v>
      </c>
      <c r="I10" s="13">
        <f t="shared" si="0"/>
        <v>54.014084507042249</v>
      </c>
      <c r="J10" s="8">
        <v>176645</v>
      </c>
      <c r="K10" s="8">
        <v>23124</v>
      </c>
      <c r="L10" s="8">
        <f t="shared" si="1"/>
        <v>118876</v>
      </c>
      <c r="M10" s="8">
        <v>175452.578125</v>
      </c>
      <c r="N10" s="23">
        <f t="shared" si="2"/>
        <v>0.67753920330146189</v>
      </c>
      <c r="O10" s="28">
        <v>1456</v>
      </c>
      <c r="P10" s="33">
        <f t="shared" si="3"/>
        <v>81.645604395604394</v>
      </c>
      <c r="Q10" s="38" t="s">
        <v>43</v>
      </c>
      <c r="R10" s="43">
        <f>ABS(N59-N10)*100</f>
        <v>24.158797603306425</v>
      </c>
      <c r="S10" t="s">
        <v>50</v>
      </c>
      <c r="U10" s="8">
        <v>16640</v>
      </c>
      <c r="V10" t="s">
        <v>45</v>
      </c>
      <c r="W10" s="18" t="s">
        <v>46</v>
      </c>
      <c r="Y10" t="s">
        <v>47</v>
      </c>
      <c r="Z10">
        <v>401</v>
      </c>
      <c r="AA10">
        <v>69</v>
      </c>
    </row>
    <row r="11" spans="1:64" x14ac:dyDescent="0.25">
      <c r="A11" t="s">
        <v>71</v>
      </c>
      <c r="B11" t="s">
        <v>72</v>
      </c>
      <c r="C11" s="18">
        <v>44694</v>
      </c>
      <c r="D11" s="8">
        <v>241000</v>
      </c>
      <c r="E11" t="s">
        <v>41</v>
      </c>
      <c r="F11" t="s">
        <v>42</v>
      </c>
      <c r="G11" s="8">
        <v>241000</v>
      </c>
      <c r="H11" s="8">
        <v>85300</v>
      </c>
      <c r="I11" s="13">
        <f t="shared" si="0"/>
        <v>35.394190871369297</v>
      </c>
      <c r="J11" s="8">
        <v>236817</v>
      </c>
      <c r="K11" s="8">
        <v>31368</v>
      </c>
      <c r="L11" s="8">
        <f t="shared" si="1"/>
        <v>209632</v>
      </c>
      <c r="M11" s="8">
        <v>234798.859375</v>
      </c>
      <c r="N11" s="23">
        <f t="shared" si="2"/>
        <v>0.89281524006551616</v>
      </c>
      <c r="O11" s="28">
        <v>1418</v>
      </c>
      <c r="P11" s="33">
        <f t="shared" si="3"/>
        <v>147.836389280677</v>
      </c>
      <c r="Q11" s="38" t="s">
        <v>43</v>
      </c>
      <c r="R11" s="43">
        <f>ABS(N59-N11)*100</f>
        <v>2.6311939269009987</v>
      </c>
      <c r="S11" t="s">
        <v>44</v>
      </c>
      <c r="U11" s="8">
        <v>16640</v>
      </c>
      <c r="V11" t="s">
        <v>45</v>
      </c>
      <c r="W11" s="18" t="s">
        <v>46</v>
      </c>
      <c r="Y11" t="s">
        <v>47</v>
      </c>
      <c r="Z11">
        <v>401</v>
      </c>
      <c r="AA11">
        <v>74</v>
      </c>
    </row>
    <row r="12" spans="1:64" x14ac:dyDescent="0.25">
      <c r="A12" t="s">
        <v>73</v>
      </c>
      <c r="B12" t="s">
        <v>74</v>
      </c>
      <c r="C12" s="18">
        <v>44888</v>
      </c>
      <c r="D12" s="8">
        <v>484000</v>
      </c>
      <c r="E12" t="s">
        <v>70</v>
      </c>
      <c r="F12" t="s">
        <v>42</v>
      </c>
      <c r="G12" s="8">
        <v>484000</v>
      </c>
      <c r="H12" s="8">
        <v>186300</v>
      </c>
      <c r="I12" s="13">
        <f t="shared" si="0"/>
        <v>38.491735537190081</v>
      </c>
      <c r="J12" s="8">
        <v>416871</v>
      </c>
      <c r="K12" s="8">
        <v>339814</v>
      </c>
      <c r="L12" s="8">
        <f t="shared" si="1"/>
        <v>144186</v>
      </c>
      <c r="M12" s="8">
        <v>88065.140625</v>
      </c>
      <c r="N12" s="23">
        <f t="shared" si="2"/>
        <v>1.6372653126618453</v>
      </c>
      <c r="O12" s="28">
        <v>1352</v>
      </c>
      <c r="P12" s="33">
        <f t="shared" si="3"/>
        <v>106.64644970414201</v>
      </c>
      <c r="Q12" s="38" t="s">
        <v>55</v>
      </c>
      <c r="R12" s="43">
        <f>ABS(N59-N12)*100</f>
        <v>71.813813332731911</v>
      </c>
      <c r="S12" t="s">
        <v>59</v>
      </c>
      <c r="U12" s="8">
        <v>328995</v>
      </c>
      <c r="V12" t="s">
        <v>45</v>
      </c>
      <c r="W12" s="18" t="s">
        <v>46</v>
      </c>
      <c r="Y12" t="s">
        <v>56</v>
      </c>
      <c r="Z12">
        <v>101</v>
      </c>
      <c r="AA12">
        <v>47</v>
      </c>
    </row>
    <row r="13" spans="1:64" x14ac:dyDescent="0.25">
      <c r="A13" t="s">
        <v>75</v>
      </c>
      <c r="B13" t="s">
        <v>76</v>
      </c>
      <c r="C13" s="18">
        <v>44315</v>
      </c>
      <c r="D13" s="8">
        <v>90000</v>
      </c>
      <c r="E13" t="s">
        <v>70</v>
      </c>
      <c r="F13" t="s">
        <v>42</v>
      </c>
      <c r="G13" s="8">
        <v>90000</v>
      </c>
      <c r="H13" s="8">
        <v>22200</v>
      </c>
      <c r="I13" s="13">
        <f t="shared" si="0"/>
        <v>24.666666666666668</v>
      </c>
      <c r="J13" s="8">
        <v>60451</v>
      </c>
      <c r="K13" s="8">
        <v>20769</v>
      </c>
      <c r="L13" s="8">
        <f t="shared" si="1"/>
        <v>69231</v>
      </c>
      <c r="M13" s="8">
        <v>45350.85546875</v>
      </c>
      <c r="N13" s="23">
        <f t="shared" si="2"/>
        <v>1.5265643676270921</v>
      </c>
      <c r="O13" s="28">
        <v>1064</v>
      </c>
      <c r="P13" s="33">
        <f t="shared" si="3"/>
        <v>65.066729323308266</v>
      </c>
      <c r="Q13" s="38" t="s">
        <v>43</v>
      </c>
      <c r="R13" s="43">
        <f>ABS(N59-N13)*100</f>
        <v>60.743718829256601</v>
      </c>
      <c r="S13" t="s">
        <v>53</v>
      </c>
      <c r="U13" s="8">
        <v>19520</v>
      </c>
      <c r="V13" t="s">
        <v>45</v>
      </c>
      <c r="W13" s="18" t="s">
        <v>46</v>
      </c>
      <c r="Y13" t="s">
        <v>47</v>
      </c>
      <c r="Z13">
        <v>401</v>
      </c>
      <c r="AA13">
        <v>41</v>
      </c>
    </row>
    <row r="14" spans="1:64" x14ac:dyDescent="0.25">
      <c r="A14" t="s">
        <v>77</v>
      </c>
      <c r="B14" t="s">
        <v>78</v>
      </c>
      <c r="C14" s="18">
        <v>44946</v>
      </c>
      <c r="D14" s="8">
        <v>310000</v>
      </c>
      <c r="E14" t="s">
        <v>41</v>
      </c>
      <c r="F14" t="s">
        <v>42</v>
      </c>
      <c r="G14" s="8">
        <v>310000</v>
      </c>
      <c r="H14" s="8">
        <v>171800</v>
      </c>
      <c r="I14" s="13">
        <f t="shared" si="0"/>
        <v>55.41935483870968</v>
      </c>
      <c r="J14" s="8">
        <v>377928</v>
      </c>
      <c r="K14" s="8">
        <v>130471</v>
      </c>
      <c r="L14" s="8">
        <f t="shared" si="1"/>
        <v>179529</v>
      </c>
      <c r="M14" s="8">
        <v>308935.078125</v>
      </c>
      <c r="N14" s="23">
        <f t="shared" si="2"/>
        <v>0.58112209558592032</v>
      </c>
      <c r="O14" s="28">
        <v>2226</v>
      </c>
      <c r="P14" s="33">
        <f t="shared" si="3"/>
        <v>80.65094339622641</v>
      </c>
      <c r="Q14" s="38" t="s">
        <v>43</v>
      </c>
      <c r="R14" s="43">
        <f>ABS(N59-N14)*100</f>
        <v>33.800508374860584</v>
      </c>
      <c r="S14" t="s">
        <v>44</v>
      </c>
      <c r="U14" s="8">
        <v>109338</v>
      </c>
      <c r="V14" t="s">
        <v>45</v>
      </c>
      <c r="W14" s="18" t="s">
        <v>46</v>
      </c>
      <c r="X14" t="s">
        <v>79</v>
      </c>
      <c r="Y14" t="s">
        <v>47</v>
      </c>
      <c r="Z14">
        <v>401</v>
      </c>
      <c r="AA14">
        <v>70</v>
      </c>
    </row>
    <row r="15" spans="1:64" x14ac:dyDescent="0.25">
      <c r="A15" t="s">
        <v>80</v>
      </c>
      <c r="B15" t="s">
        <v>81</v>
      </c>
      <c r="C15" s="18">
        <v>44454</v>
      </c>
      <c r="D15" s="8">
        <v>327000</v>
      </c>
      <c r="E15" t="s">
        <v>41</v>
      </c>
      <c r="F15" t="s">
        <v>42</v>
      </c>
      <c r="G15" s="8">
        <v>327000</v>
      </c>
      <c r="H15" s="8">
        <v>93500</v>
      </c>
      <c r="I15" s="13">
        <f t="shared" si="0"/>
        <v>28.593272171253826</v>
      </c>
      <c r="J15" s="8">
        <v>257823</v>
      </c>
      <c r="K15" s="8">
        <v>30564</v>
      </c>
      <c r="L15" s="8">
        <f t="shared" si="1"/>
        <v>296436</v>
      </c>
      <c r="M15" s="8">
        <v>259724.578125</v>
      </c>
      <c r="N15" s="23">
        <f t="shared" si="2"/>
        <v>1.1413475079641155</v>
      </c>
      <c r="O15" s="28">
        <v>1673</v>
      </c>
      <c r="P15" s="33">
        <f t="shared" si="3"/>
        <v>177.18828451882845</v>
      </c>
      <c r="Q15" s="38" t="s">
        <v>43</v>
      </c>
      <c r="R15" s="43">
        <f>ABS(N59-N15)*100</f>
        <v>22.22203286295894</v>
      </c>
      <c r="S15" t="s">
        <v>50</v>
      </c>
      <c r="U15" s="8">
        <v>17080</v>
      </c>
      <c r="V15" t="s">
        <v>45</v>
      </c>
      <c r="W15" s="18" t="s">
        <v>46</v>
      </c>
      <c r="Y15" t="s">
        <v>47</v>
      </c>
      <c r="Z15">
        <v>401</v>
      </c>
      <c r="AA15">
        <v>75</v>
      </c>
    </row>
    <row r="16" spans="1:64" x14ac:dyDescent="0.25">
      <c r="A16" t="s">
        <v>82</v>
      </c>
      <c r="B16" t="s">
        <v>83</v>
      </c>
      <c r="C16" s="18">
        <v>44386</v>
      </c>
      <c r="D16" s="8">
        <v>489000</v>
      </c>
      <c r="E16" t="s">
        <v>41</v>
      </c>
      <c r="F16" t="s">
        <v>42</v>
      </c>
      <c r="G16" s="8">
        <v>489000</v>
      </c>
      <c r="H16" s="8">
        <v>194700</v>
      </c>
      <c r="I16" s="13">
        <f t="shared" si="0"/>
        <v>39.815950920245399</v>
      </c>
      <c r="J16" s="8">
        <v>535907</v>
      </c>
      <c r="K16" s="8">
        <v>54137</v>
      </c>
      <c r="L16" s="8">
        <f t="shared" si="1"/>
        <v>434863</v>
      </c>
      <c r="M16" s="8">
        <v>550594.3125</v>
      </c>
      <c r="N16" s="23">
        <f t="shared" si="2"/>
        <v>0.78980656016129847</v>
      </c>
      <c r="O16" s="28">
        <v>2922</v>
      </c>
      <c r="P16" s="33">
        <f t="shared" si="3"/>
        <v>148.82375085557837</v>
      </c>
      <c r="Q16" s="38" t="s">
        <v>43</v>
      </c>
      <c r="R16" s="43">
        <f>ABS(N59-N16)*100</f>
        <v>12.932061917322768</v>
      </c>
      <c r="S16" t="s">
        <v>44</v>
      </c>
      <c r="U16" s="8">
        <v>25150</v>
      </c>
      <c r="V16" t="s">
        <v>45</v>
      </c>
      <c r="W16" s="18" t="s">
        <v>46</v>
      </c>
      <c r="Y16" t="s">
        <v>47</v>
      </c>
      <c r="Z16">
        <v>401</v>
      </c>
      <c r="AA16">
        <v>81</v>
      </c>
    </row>
    <row r="17" spans="1:27" x14ac:dyDescent="0.25">
      <c r="A17" t="s">
        <v>84</v>
      </c>
      <c r="B17" t="s">
        <v>85</v>
      </c>
      <c r="C17" s="18">
        <v>45020</v>
      </c>
      <c r="D17" s="8">
        <v>210000</v>
      </c>
      <c r="E17" t="s">
        <v>41</v>
      </c>
      <c r="F17" t="s">
        <v>42</v>
      </c>
      <c r="G17" s="8">
        <v>210000</v>
      </c>
      <c r="H17" s="8">
        <v>103700</v>
      </c>
      <c r="I17" s="13">
        <f t="shared" si="0"/>
        <v>49.38095238095238</v>
      </c>
      <c r="J17" s="8">
        <v>236463</v>
      </c>
      <c r="K17" s="8">
        <v>38420</v>
      </c>
      <c r="L17" s="8">
        <f t="shared" si="1"/>
        <v>171580</v>
      </c>
      <c r="M17" s="8">
        <v>226334.859375</v>
      </c>
      <c r="N17" s="23">
        <f t="shared" si="2"/>
        <v>0.75808030841470997</v>
      </c>
      <c r="O17" s="28">
        <v>1400</v>
      </c>
      <c r="P17" s="33">
        <f t="shared" si="3"/>
        <v>122.55714285714286</v>
      </c>
      <c r="Q17" s="38" t="s">
        <v>43</v>
      </c>
      <c r="R17" s="43">
        <f>ABS(N59-N17)*100</f>
        <v>16.104687091981617</v>
      </c>
      <c r="S17" t="s">
        <v>50</v>
      </c>
      <c r="U17" s="8">
        <v>28288</v>
      </c>
      <c r="V17" t="s">
        <v>45</v>
      </c>
      <c r="W17" s="18" t="s">
        <v>46</v>
      </c>
      <c r="Y17" t="s">
        <v>47</v>
      </c>
      <c r="Z17">
        <v>401</v>
      </c>
      <c r="AA17">
        <v>71</v>
      </c>
    </row>
    <row r="18" spans="1:27" x14ac:dyDescent="0.25">
      <c r="A18" t="s">
        <v>86</v>
      </c>
      <c r="B18" t="s">
        <v>87</v>
      </c>
      <c r="C18" s="18">
        <v>44831</v>
      </c>
      <c r="D18" s="8">
        <v>180000</v>
      </c>
      <c r="E18" t="s">
        <v>41</v>
      </c>
      <c r="F18" t="s">
        <v>42</v>
      </c>
      <c r="G18" s="8">
        <v>180000</v>
      </c>
      <c r="H18" s="8">
        <v>63500</v>
      </c>
      <c r="I18" s="13">
        <f t="shared" si="0"/>
        <v>35.277777777777779</v>
      </c>
      <c r="J18" s="8">
        <v>161109</v>
      </c>
      <c r="K18" s="8">
        <v>81576</v>
      </c>
      <c r="L18" s="8">
        <f t="shared" si="1"/>
        <v>98424</v>
      </c>
      <c r="M18" s="8">
        <v>90894.859375</v>
      </c>
      <c r="N18" s="23">
        <f t="shared" si="2"/>
        <v>1.0828335142027936</v>
      </c>
      <c r="O18" s="28">
        <v>1216</v>
      </c>
      <c r="P18" s="33">
        <f t="shared" si="3"/>
        <v>80.940789473684205</v>
      </c>
      <c r="Q18" s="38" t="s">
        <v>43</v>
      </c>
      <c r="R18" s="43">
        <f>ABS(N59-N18)*100</f>
        <v>16.370633486826748</v>
      </c>
      <c r="S18" t="s">
        <v>53</v>
      </c>
      <c r="U18" s="8">
        <v>78338</v>
      </c>
      <c r="V18" t="s">
        <v>45</v>
      </c>
      <c r="W18" s="18" t="s">
        <v>46</v>
      </c>
      <c r="Y18" t="s">
        <v>47</v>
      </c>
      <c r="Z18">
        <v>401</v>
      </c>
      <c r="AA18">
        <v>53</v>
      </c>
    </row>
    <row r="19" spans="1:27" x14ac:dyDescent="0.25">
      <c r="A19" t="s">
        <v>88</v>
      </c>
      <c r="B19" t="s">
        <v>89</v>
      </c>
      <c r="C19" s="18">
        <v>44951</v>
      </c>
      <c r="D19" s="8">
        <v>219000</v>
      </c>
      <c r="E19" t="s">
        <v>41</v>
      </c>
      <c r="F19" t="s">
        <v>42</v>
      </c>
      <c r="G19" s="8">
        <v>219000</v>
      </c>
      <c r="H19" s="8">
        <v>94900</v>
      </c>
      <c r="I19" s="13">
        <f t="shared" si="0"/>
        <v>43.333333333333336</v>
      </c>
      <c r="J19" s="8">
        <v>242123</v>
      </c>
      <c r="K19" s="8">
        <v>37185</v>
      </c>
      <c r="L19" s="8">
        <f t="shared" si="1"/>
        <v>181815</v>
      </c>
      <c r="M19" s="8">
        <v>234214.859375</v>
      </c>
      <c r="N19" s="23">
        <f t="shared" si="2"/>
        <v>0.77627440242336243</v>
      </c>
      <c r="O19" s="28">
        <v>1440</v>
      </c>
      <c r="P19" s="33">
        <f t="shared" si="3"/>
        <v>126.26041666666667</v>
      </c>
      <c r="Q19" s="38" t="s">
        <v>43</v>
      </c>
      <c r="R19" s="43">
        <f>ABS(N59-N19)*100</f>
        <v>14.285277691116372</v>
      </c>
      <c r="S19" t="s">
        <v>50</v>
      </c>
      <c r="U19" s="8">
        <v>23400</v>
      </c>
      <c r="V19" t="s">
        <v>45</v>
      </c>
      <c r="W19" s="18" t="s">
        <v>46</v>
      </c>
      <c r="Y19" t="s">
        <v>47</v>
      </c>
      <c r="Z19">
        <v>401</v>
      </c>
      <c r="AA19">
        <v>63</v>
      </c>
    </row>
    <row r="20" spans="1:27" x14ac:dyDescent="0.25">
      <c r="A20" t="s">
        <v>90</v>
      </c>
      <c r="B20" t="s">
        <v>91</v>
      </c>
      <c r="C20" s="18">
        <v>44462</v>
      </c>
      <c r="D20" s="8">
        <v>130000</v>
      </c>
      <c r="E20" t="s">
        <v>41</v>
      </c>
      <c r="F20" t="s">
        <v>42</v>
      </c>
      <c r="G20" s="8">
        <v>130000</v>
      </c>
      <c r="H20" s="8">
        <v>58500</v>
      </c>
      <c r="I20" s="13">
        <f t="shared" si="0"/>
        <v>45</v>
      </c>
      <c r="J20" s="8">
        <v>156264</v>
      </c>
      <c r="K20" s="8">
        <v>30518</v>
      </c>
      <c r="L20" s="8">
        <f t="shared" si="1"/>
        <v>99482</v>
      </c>
      <c r="M20" s="8">
        <v>143709.71875</v>
      </c>
      <c r="N20" s="23">
        <f t="shared" si="2"/>
        <v>0.69224267408845652</v>
      </c>
      <c r="O20" s="28">
        <v>1344</v>
      </c>
      <c r="P20" s="33">
        <f t="shared" si="3"/>
        <v>74.019345238095241</v>
      </c>
      <c r="Q20" s="38" t="s">
        <v>43</v>
      </c>
      <c r="R20" s="43">
        <f>ABS(N59-N20)*100</f>
        <v>22.688450524606964</v>
      </c>
      <c r="S20" t="s">
        <v>50</v>
      </c>
      <c r="U20" s="8">
        <v>27120</v>
      </c>
      <c r="V20" t="s">
        <v>45</v>
      </c>
      <c r="W20" s="18" t="s">
        <v>46</v>
      </c>
      <c r="Y20" t="s">
        <v>47</v>
      </c>
      <c r="Z20">
        <v>401</v>
      </c>
      <c r="AA20">
        <v>63</v>
      </c>
    </row>
    <row r="21" spans="1:27" x14ac:dyDescent="0.25">
      <c r="A21" t="s">
        <v>92</v>
      </c>
      <c r="B21" t="s">
        <v>93</v>
      </c>
      <c r="C21" s="18">
        <v>44855</v>
      </c>
      <c r="D21" s="8">
        <v>265000</v>
      </c>
      <c r="E21" t="s">
        <v>41</v>
      </c>
      <c r="F21" t="s">
        <v>42</v>
      </c>
      <c r="G21" s="8">
        <v>265000</v>
      </c>
      <c r="H21" s="8">
        <v>116700</v>
      </c>
      <c r="I21" s="13">
        <f t="shared" si="0"/>
        <v>44.037735849056602</v>
      </c>
      <c r="J21" s="8">
        <v>273799</v>
      </c>
      <c r="K21" s="8">
        <v>152562</v>
      </c>
      <c r="L21" s="8">
        <f t="shared" si="1"/>
        <v>112438</v>
      </c>
      <c r="M21" s="8">
        <v>138556.578125</v>
      </c>
      <c r="N21" s="23">
        <f t="shared" si="2"/>
        <v>0.81149521387979928</v>
      </c>
      <c r="O21" s="28">
        <v>1454</v>
      </c>
      <c r="P21" s="33">
        <f t="shared" si="3"/>
        <v>77.330123796423663</v>
      </c>
      <c r="Q21" s="38" t="s">
        <v>55</v>
      </c>
      <c r="R21" s="43">
        <f>ABS(N59-N21)*100</f>
        <v>10.763196545472686</v>
      </c>
      <c r="S21" t="s">
        <v>50</v>
      </c>
      <c r="U21" s="8">
        <v>140855</v>
      </c>
      <c r="V21" t="s">
        <v>45</v>
      </c>
      <c r="W21" s="18" t="s">
        <v>46</v>
      </c>
      <c r="Y21" t="s">
        <v>56</v>
      </c>
      <c r="Z21">
        <v>101</v>
      </c>
      <c r="AA21">
        <v>62</v>
      </c>
    </row>
    <row r="22" spans="1:27" x14ac:dyDescent="0.25">
      <c r="A22" t="s">
        <v>94</v>
      </c>
      <c r="B22" t="s">
        <v>95</v>
      </c>
      <c r="C22" s="18">
        <v>44735</v>
      </c>
      <c r="D22" s="8">
        <v>180000</v>
      </c>
      <c r="E22" t="s">
        <v>54</v>
      </c>
      <c r="F22" t="s">
        <v>42</v>
      </c>
      <c r="G22" s="8">
        <v>180000</v>
      </c>
      <c r="H22" s="8">
        <v>41200</v>
      </c>
      <c r="I22" s="13">
        <f t="shared" si="0"/>
        <v>22.888888888888889</v>
      </c>
      <c r="J22" s="8">
        <v>157383</v>
      </c>
      <c r="K22" s="8">
        <v>48616</v>
      </c>
      <c r="L22" s="8">
        <f t="shared" si="1"/>
        <v>131384</v>
      </c>
      <c r="M22" s="8">
        <v>124305.140625</v>
      </c>
      <c r="N22" s="23">
        <f t="shared" si="2"/>
        <v>1.056947438693266</v>
      </c>
      <c r="O22" s="28">
        <v>1716</v>
      </c>
      <c r="P22" s="33">
        <f t="shared" si="3"/>
        <v>76.564102564102569</v>
      </c>
      <c r="Q22" s="38" t="s">
        <v>43</v>
      </c>
      <c r="R22" s="43">
        <f>ABS(N59-N22)*100</f>
        <v>13.782025935873987</v>
      </c>
      <c r="S22" t="s">
        <v>50</v>
      </c>
      <c r="U22" s="8">
        <v>41875</v>
      </c>
      <c r="V22" t="s">
        <v>45</v>
      </c>
      <c r="W22" s="18" t="s">
        <v>46</v>
      </c>
      <c r="Y22" t="s">
        <v>47</v>
      </c>
      <c r="Z22">
        <v>401</v>
      </c>
      <c r="AA22">
        <v>72</v>
      </c>
    </row>
    <row r="23" spans="1:27" x14ac:dyDescent="0.25">
      <c r="A23" t="s">
        <v>96</v>
      </c>
      <c r="B23" t="s">
        <v>97</v>
      </c>
      <c r="C23" s="18">
        <v>44875</v>
      </c>
      <c r="D23" s="8">
        <v>192500</v>
      </c>
      <c r="E23" t="s">
        <v>41</v>
      </c>
      <c r="F23" t="s">
        <v>42</v>
      </c>
      <c r="G23" s="8">
        <v>192500</v>
      </c>
      <c r="H23" s="8">
        <v>57500</v>
      </c>
      <c r="I23" s="13">
        <f t="shared" si="0"/>
        <v>29.870129870129869</v>
      </c>
      <c r="J23" s="8">
        <v>187167</v>
      </c>
      <c r="K23" s="8">
        <v>26808</v>
      </c>
      <c r="L23" s="8">
        <f t="shared" si="1"/>
        <v>165692</v>
      </c>
      <c r="M23" s="8">
        <v>183267.421875</v>
      </c>
      <c r="N23" s="23">
        <f t="shared" si="2"/>
        <v>0.90409958466602125</v>
      </c>
      <c r="O23" s="28">
        <v>2108</v>
      </c>
      <c r="P23" s="33">
        <f t="shared" si="3"/>
        <v>78.601518026565458</v>
      </c>
      <c r="Q23" s="38" t="s">
        <v>43</v>
      </c>
      <c r="R23" s="43">
        <f>ABS(N59-N23)*100</f>
        <v>1.5027594668504896</v>
      </c>
      <c r="S23" t="s">
        <v>53</v>
      </c>
      <c r="U23" s="8">
        <v>12740</v>
      </c>
      <c r="V23" t="s">
        <v>45</v>
      </c>
      <c r="W23" s="18" t="s">
        <v>46</v>
      </c>
      <c r="Y23" t="s">
        <v>47</v>
      </c>
      <c r="Z23">
        <v>401</v>
      </c>
      <c r="AA23">
        <v>68</v>
      </c>
    </row>
    <row r="24" spans="1:27" x14ac:dyDescent="0.25">
      <c r="A24" t="s">
        <v>98</v>
      </c>
      <c r="B24" t="s">
        <v>99</v>
      </c>
      <c r="C24" s="18">
        <v>44351</v>
      </c>
      <c r="D24" s="8">
        <v>38000</v>
      </c>
      <c r="E24" t="s">
        <v>41</v>
      </c>
      <c r="F24" t="s">
        <v>42</v>
      </c>
      <c r="G24" s="8">
        <v>38000</v>
      </c>
      <c r="H24" s="8">
        <v>9300</v>
      </c>
      <c r="I24" s="13">
        <f t="shared" si="0"/>
        <v>24.473684210526319</v>
      </c>
      <c r="J24" s="8">
        <v>45766</v>
      </c>
      <c r="K24" s="8">
        <v>12890</v>
      </c>
      <c r="L24" s="8">
        <f t="shared" si="1"/>
        <v>25110</v>
      </c>
      <c r="M24" s="8">
        <v>37572.5703125</v>
      </c>
      <c r="N24" s="23">
        <f t="shared" si="2"/>
        <v>0.66830668732945764</v>
      </c>
      <c r="O24" s="28">
        <v>924</v>
      </c>
      <c r="P24" s="33">
        <f t="shared" si="3"/>
        <v>27.175324675324674</v>
      </c>
      <c r="Q24" s="38" t="s">
        <v>43</v>
      </c>
      <c r="R24" s="43">
        <f>ABS(N59-N24)*100</f>
        <v>25.082049200506852</v>
      </c>
      <c r="S24" t="s">
        <v>53</v>
      </c>
      <c r="U24" s="8">
        <v>12180</v>
      </c>
      <c r="V24" t="s">
        <v>45</v>
      </c>
      <c r="W24" s="18" t="s">
        <v>46</v>
      </c>
      <c r="Y24" t="s">
        <v>47</v>
      </c>
      <c r="Z24">
        <v>401</v>
      </c>
      <c r="AA24">
        <v>58</v>
      </c>
    </row>
    <row r="25" spans="1:27" x14ac:dyDescent="0.25">
      <c r="A25" t="s">
        <v>100</v>
      </c>
      <c r="B25" t="s">
        <v>101</v>
      </c>
      <c r="C25" s="18">
        <v>44309</v>
      </c>
      <c r="D25" s="8">
        <v>220000</v>
      </c>
      <c r="E25" t="s">
        <v>54</v>
      </c>
      <c r="F25" t="s">
        <v>42</v>
      </c>
      <c r="G25" s="8">
        <v>220000</v>
      </c>
      <c r="H25" s="8">
        <v>83800</v>
      </c>
      <c r="I25" s="13">
        <f t="shared" si="0"/>
        <v>38.090909090909093</v>
      </c>
      <c r="J25" s="8">
        <v>231448</v>
      </c>
      <c r="K25" s="8">
        <v>27182</v>
      </c>
      <c r="L25" s="8">
        <f t="shared" si="1"/>
        <v>192818</v>
      </c>
      <c r="M25" s="8">
        <v>233446.859375</v>
      </c>
      <c r="N25" s="23">
        <f t="shared" si="2"/>
        <v>0.82596099393337574</v>
      </c>
      <c r="O25" s="28">
        <v>2160</v>
      </c>
      <c r="P25" s="33">
        <f t="shared" si="3"/>
        <v>89.267592592592592</v>
      </c>
      <c r="Q25" s="38" t="s">
        <v>43</v>
      </c>
      <c r="R25" s="43">
        <f>ABS(N59-N25)*100</f>
        <v>9.3166185401150408</v>
      </c>
      <c r="S25" t="s">
        <v>50</v>
      </c>
      <c r="U25" s="8">
        <v>14850</v>
      </c>
      <c r="V25" t="s">
        <v>45</v>
      </c>
      <c r="W25" s="18" t="s">
        <v>46</v>
      </c>
      <c r="Y25" t="s">
        <v>47</v>
      </c>
      <c r="Z25">
        <v>401</v>
      </c>
      <c r="AA25">
        <v>66</v>
      </c>
    </row>
    <row r="26" spans="1:27" x14ac:dyDescent="0.25">
      <c r="A26" t="s">
        <v>102</v>
      </c>
      <c r="B26" t="s">
        <v>103</v>
      </c>
      <c r="C26" s="18">
        <v>44855</v>
      </c>
      <c r="D26" s="8">
        <v>41000</v>
      </c>
      <c r="E26" t="s">
        <v>41</v>
      </c>
      <c r="F26" t="s">
        <v>42</v>
      </c>
      <c r="G26" s="8">
        <v>41000</v>
      </c>
      <c r="H26" s="8">
        <v>20000</v>
      </c>
      <c r="I26" s="13">
        <f t="shared" si="0"/>
        <v>48.780487804878049</v>
      </c>
      <c r="J26" s="8">
        <v>49671</v>
      </c>
      <c r="K26" s="8">
        <v>15893</v>
      </c>
      <c r="L26" s="8">
        <f t="shared" si="1"/>
        <v>25107</v>
      </c>
      <c r="M26" s="8">
        <v>38603.4296875</v>
      </c>
      <c r="N26" s="23">
        <f t="shared" si="2"/>
        <v>0.65038262670556923</v>
      </c>
      <c r="O26" s="28">
        <v>792</v>
      </c>
      <c r="P26" s="33">
        <f t="shared" si="3"/>
        <v>31.700757575757574</v>
      </c>
      <c r="Q26" s="38" t="s">
        <v>43</v>
      </c>
      <c r="R26" s="43">
        <f>ABS(N59-N26)*100</f>
        <v>26.87445526289569</v>
      </c>
      <c r="S26" t="s">
        <v>53</v>
      </c>
      <c r="U26" s="8">
        <v>12600</v>
      </c>
      <c r="V26" t="s">
        <v>45</v>
      </c>
      <c r="W26" s="18" t="s">
        <v>46</v>
      </c>
      <c r="Y26" t="s">
        <v>47</v>
      </c>
      <c r="Z26">
        <v>401</v>
      </c>
      <c r="AA26">
        <v>55</v>
      </c>
    </row>
    <row r="27" spans="1:27" x14ac:dyDescent="0.25">
      <c r="A27" t="s">
        <v>104</v>
      </c>
      <c r="B27" t="s">
        <v>105</v>
      </c>
      <c r="C27" s="18">
        <v>44804</v>
      </c>
      <c r="D27" s="8">
        <v>183000</v>
      </c>
      <c r="E27" t="s">
        <v>41</v>
      </c>
      <c r="F27" t="s">
        <v>42</v>
      </c>
      <c r="G27" s="8">
        <v>183000</v>
      </c>
      <c r="H27" s="8">
        <v>37900</v>
      </c>
      <c r="I27" s="13">
        <f t="shared" si="0"/>
        <v>20.710382513661202</v>
      </c>
      <c r="J27" s="8">
        <v>163904</v>
      </c>
      <c r="K27" s="8">
        <v>12678</v>
      </c>
      <c r="L27" s="8">
        <f t="shared" si="1"/>
        <v>170322</v>
      </c>
      <c r="M27" s="8">
        <v>172829.71875</v>
      </c>
      <c r="N27" s="23">
        <f t="shared" si="2"/>
        <v>0.98549023415569259</v>
      </c>
      <c r="O27" s="28">
        <v>1440</v>
      </c>
      <c r="P27" s="33">
        <f t="shared" si="3"/>
        <v>118.27916666666667</v>
      </c>
      <c r="Q27" s="38" t="s">
        <v>43</v>
      </c>
      <c r="R27" s="43">
        <f>ABS(N59-N27)*100</f>
        <v>6.6363054821166445</v>
      </c>
      <c r="S27" t="s">
        <v>50</v>
      </c>
      <c r="U27" s="8">
        <v>12460</v>
      </c>
      <c r="V27" t="s">
        <v>45</v>
      </c>
      <c r="W27" s="18" t="s">
        <v>46</v>
      </c>
      <c r="Y27" t="s">
        <v>47</v>
      </c>
      <c r="Z27">
        <v>401</v>
      </c>
      <c r="AA27">
        <v>92</v>
      </c>
    </row>
    <row r="28" spans="1:27" x14ac:dyDescent="0.25">
      <c r="A28" t="s">
        <v>106</v>
      </c>
      <c r="B28" t="s">
        <v>107</v>
      </c>
      <c r="C28" s="18">
        <v>44825</v>
      </c>
      <c r="D28" s="8">
        <v>147000</v>
      </c>
      <c r="E28" t="s">
        <v>41</v>
      </c>
      <c r="F28" t="s">
        <v>42</v>
      </c>
      <c r="G28" s="8">
        <v>147000</v>
      </c>
      <c r="H28" s="8">
        <v>32600</v>
      </c>
      <c r="I28" s="13">
        <f t="shared" si="0"/>
        <v>22.176870748299322</v>
      </c>
      <c r="J28" s="8">
        <v>102069</v>
      </c>
      <c r="K28" s="8">
        <v>36923</v>
      </c>
      <c r="L28" s="8">
        <f t="shared" si="1"/>
        <v>110077</v>
      </c>
      <c r="M28" s="8">
        <v>74452.5703125</v>
      </c>
      <c r="N28" s="23">
        <f t="shared" si="2"/>
        <v>1.4784848869283287</v>
      </c>
      <c r="O28" s="28">
        <v>938</v>
      </c>
      <c r="P28" s="33">
        <f t="shared" si="3"/>
        <v>117.35287846481876</v>
      </c>
      <c r="Q28" s="38" t="s">
        <v>43</v>
      </c>
      <c r="R28" s="43">
        <f>ABS(N59-N28)*100</f>
        <v>55.935770759380254</v>
      </c>
      <c r="S28" t="s">
        <v>53</v>
      </c>
      <c r="U28" s="8">
        <v>27000</v>
      </c>
      <c r="V28" t="s">
        <v>45</v>
      </c>
      <c r="W28" s="18" t="s">
        <v>46</v>
      </c>
      <c r="Y28" t="s">
        <v>47</v>
      </c>
      <c r="Z28">
        <v>401</v>
      </c>
      <c r="AA28">
        <v>68</v>
      </c>
    </row>
    <row r="29" spans="1:27" x14ac:dyDescent="0.25">
      <c r="A29" t="s">
        <v>108</v>
      </c>
      <c r="B29" t="s">
        <v>109</v>
      </c>
      <c r="C29" s="18">
        <v>44449</v>
      </c>
      <c r="D29" s="8">
        <v>230000</v>
      </c>
      <c r="E29" t="s">
        <v>41</v>
      </c>
      <c r="F29" t="s">
        <v>42</v>
      </c>
      <c r="G29" s="8">
        <v>230000</v>
      </c>
      <c r="H29" s="8">
        <v>70600</v>
      </c>
      <c r="I29" s="13">
        <f t="shared" si="0"/>
        <v>30.695652173913047</v>
      </c>
      <c r="J29" s="8">
        <v>198727</v>
      </c>
      <c r="K29" s="8">
        <v>28505</v>
      </c>
      <c r="L29" s="8">
        <f t="shared" si="1"/>
        <v>201495</v>
      </c>
      <c r="M29" s="8">
        <v>194539.421875</v>
      </c>
      <c r="N29" s="23">
        <f t="shared" si="2"/>
        <v>1.0357540803707603</v>
      </c>
      <c r="O29" s="28">
        <v>1738</v>
      </c>
      <c r="P29" s="33">
        <f t="shared" si="3"/>
        <v>115.93498273878021</v>
      </c>
      <c r="Q29" s="38" t="s">
        <v>43</v>
      </c>
      <c r="R29" s="43">
        <f>ABS(N59-N29)*100</f>
        <v>11.662690103623419</v>
      </c>
      <c r="S29" t="s">
        <v>50</v>
      </c>
      <c r="U29" s="8">
        <v>23500</v>
      </c>
      <c r="V29" t="s">
        <v>45</v>
      </c>
      <c r="W29" s="18" t="s">
        <v>46</v>
      </c>
      <c r="Y29" t="s">
        <v>47</v>
      </c>
      <c r="Z29">
        <v>401</v>
      </c>
      <c r="AA29">
        <v>78</v>
      </c>
    </row>
    <row r="30" spans="1:27" x14ac:dyDescent="0.25">
      <c r="A30" t="s">
        <v>110</v>
      </c>
      <c r="B30" t="s">
        <v>111</v>
      </c>
      <c r="C30" s="18">
        <v>45085</v>
      </c>
      <c r="D30" s="8">
        <v>180000</v>
      </c>
      <c r="E30" t="s">
        <v>41</v>
      </c>
      <c r="F30" t="s">
        <v>42</v>
      </c>
      <c r="G30" s="8">
        <v>180000</v>
      </c>
      <c r="H30" s="8">
        <v>57700</v>
      </c>
      <c r="I30" s="13">
        <f t="shared" si="0"/>
        <v>32.055555555555557</v>
      </c>
      <c r="J30" s="8">
        <v>174243</v>
      </c>
      <c r="K30" s="8">
        <v>27519</v>
      </c>
      <c r="L30" s="8">
        <f t="shared" si="1"/>
        <v>152481</v>
      </c>
      <c r="M30" s="8">
        <v>167684.578125</v>
      </c>
      <c r="N30" s="23">
        <f t="shared" si="2"/>
        <v>0.90933228150732781</v>
      </c>
      <c r="O30" s="28">
        <v>1944</v>
      </c>
      <c r="P30" s="33">
        <f t="shared" si="3"/>
        <v>78.436728395061735</v>
      </c>
      <c r="Q30" s="38" t="s">
        <v>43</v>
      </c>
      <c r="R30" s="43">
        <f>ABS(N59-N30)*100</f>
        <v>0.97948978271983345</v>
      </c>
      <c r="S30" t="s">
        <v>50</v>
      </c>
      <c r="U30" s="8">
        <v>25720</v>
      </c>
      <c r="V30" t="s">
        <v>45</v>
      </c>
      <c r="W30" s="18" t="s">
        <v>46</v>
      </c>
      <c r="Y30" t="s">
        <v>47</v>
      </c>
      <c r="Z30">
        <v>401</v>
      </c>
      <c r="AA30">
        <v>74</v>
      </c>
    </row>
    <row r="31" spans="1:27" x14ac:dyDescent="0.25">
      <c r="A31" t="s">
        <v>112</v>
      </c>
      <c r="B31" t="s">
        <v>113</v>
      </c>
      <c r="C31" s="18">
        <v>45009</v>
      </c>
      <c r="D31" s="8">
        <v>390000</v>
      </c>
      <c r="E31" t="s">
        <v>41</v>
      </c>
      <c r="F31" t="s">
        <v>42</v>
      </c>
      <c r="G31" s="8">
        <v>390000</v>
      </c>
      <c r="H31" s="8">
        <v>189200</v>
      </c>
      <c r="I31" s="13">
        <f t="shared" si="0"/>
        <v>48.512820512820518</v>
      </c>
      <c r="J31" s="8">
        <v>442001</v>
      </c>
      <c r="K31" s="8">
        <v>99862</v>
      </c>
      <c r="L31" s="8">
        <f t="shared" si="1"/>
        <v>290138</v>
      </c>
      <c r="M31" s="8">
        <v>427139.8125</v>
      </c>
      <c r="N31" s="23">
        <f t="shared" si="2"/>
        <v>0.67925768450816093</v>
      </c>
      <c r="O31" s="28">
        <v>3160</v>
      </c>
      <c r="P31" s="33">
        <f t="shared" si="3"/>
        <v>91.815822784810123</v>
      </c>
      <c r="Q31" s="38" t="s">
        <v>43</v>
      </c>
      <c r="R31" s="43">
        <f>ABS(N59-N31)*100</f>
        <v>23.986949482636522</v>
      </c>
      <c r="S31" t="s">
        <v>50</v>
      </c>
      <c r="U31" s="8">
        <v>61415</v>
      </c>
      <c r="V31" t="s">
        <v>45</v>
      </c>
      <c r="W31" s="18" t="s">
        <v>46</v>
      </c>
      <c r="X31" t="s">
        <v>114</v>
      </c>
      <c r="Y31" t="s">
        <v>47</v>
      </c>
      <c r="Z31">
        <v>401</v>
      </c>
      <c r="AA31">
        <v>71</v>
      </c>
    </row>
    <row r="32" spans="1:27" x14ac:dyDescent="0.25">
      <c r="A32" t="s">
        <v>115</v>
      </c>
      <c r="B32" t="s">
        <v>116</v>
      </c>
      <c r="C32" s="18">
        <v>44985</v>
      </c>
      <c r="D32" s="8">
        <v>272000</v>
      </c>
      <c r="E32" t="s">
        <v>41</v>
      </c>
      <c r="F32" t="s">
        <v>42</v>
      </c>
      <c r="G32" s="8">
        <v>272000</v>
      </c>
      <c r="H32" s="8">
        <v>66200</v>
      </c>
      <c r="I32" s="13">
        <f t="shared" si="0"/>
        <v>24.338235294117645</v>
      </c>
      <c r="J32" s="8">
        <v>167131</v>
      </c>
      <c r="K32" s="8">
        <v>31902</v>
      </c>
      <c r="L32" s="8">
        <f t="shared" si="1"/>
        <v>240098</v>
      </c>
      <c r="M32" s="8">
        <v>154547.421875</v>
      </c>
      <c r="N32" s="23">
        <f t="shared" si="2"/>
        <v>1.5535555176986029</v>
      </c>
      <c r="O32" s="28">
        <v>912</v>
      </c>
      <c r="P32" s="33">
        <f t="shared" si="3"/>
        <v>263.26535087719299</v>
      </c>
      <c r="Q32" s="38" t="s">
        <v>43</v>
      </c>
      <c r="R32" s="43">
        <f>ABS(N59-N32)*100</f>
        <v>63.442833836407672</v>
      </c>
      <c r="S32" t="s">
        <v>50</v>
      </c>
      <c r="U32" s="8">
        <v>26200</v>
      </c>
      <c r="V32" t="s">
        <v>45</v>
      </c>
      <c r="W32" s="18" t="s">
        <v>46</v>
      </c>
      <c r="Y32" t="s">
        <v>47</v>
      </c>
      <c r="Z32">
        <v>401</v>
      </c>
      <c r="AA32">
        <v>71</v>
      </c>
    </row>
    <row r="33" spans="1:27" x14ac:dyDescent="0.25">
      <c r="A33" t="s">
        <v>117</v>
      </c>
      <c r="B33" t="s">
        <v>118</v>
      </c>
      <c r="C33" s="18">
        <v>44656</v>
      </c>
      <c r="D33" s="8">
        <v>129000</v>
      </c>
      <c r="E33" t="s">
        <v>41</v>
      </c>
      <c r="F33" t="s">
        <v>42</v>
      </c>
      <c r="G33" s="8">
        <v>129000</v>
      </c>
      <c r="H33" s="8">
        <v>37300</v>
      </c>
      <c r="I33" s="13">
        <f t="shared" si="0"/>
        <v>28.914728682170544</v>
      </c>
      <c r="J33" s="8">
        <v>112704</v>
      </c>
      <c r="K33" s="8">
        <v>10476</v>
      </c>
      <c r="L33" s="8">
        <f t="shared" si="1"/>
        <v>118524</v>
      </c>
      <c r="M33" s="8">
        <v>116832</v>
      </c>
      <c r="N33" s="23">
        <f t="shared" si="2"/>
        <v>1.0144823336072308</v>
      </c>
      <c r="O33" s="28">
        <v>1026</v>
      </c>
      <c r="P33" s="33">
        <f t="shared" si="3"/>
        <v>115.52046783625731</v>
      </c>
      <c r="Q33" s="38" t="s">
        <v>43</v>
      </c>
      <c r="R33" s="43">
        <f>ABS(N59-N33)*100</f>
        <v>9.5355154272704681</v>
      </c>
      <c r="S33" t="s">
        <v>50</v>
      </c>
      <c r="U33" s="8">
        <v>9380</v>
      </c>
      <c r="V33" t="s">
        <v>45</v>
      </c>
      <c r="W33" s="18" t="s">
        <v>46</v>
      </c>
      <c r="Y33" t="s">
        <v>47</v>
      </c>
      <c r="Z33">
        <v>401</v>
      </c>
      <c r="AA33">
        <v>64</v>
      </c>
    </row>
    <row r="34" spans="1:27" x14ac:dyDescent="0.25">
      <c r="A34" t="s">
        <v>119</v>
      </c>
      <c r="B34" t="s">
        <v>120</v>
      </c>
      <c r="C34" s="18">
        <v>44728</v>
      </c>
      <c r="D34" s="8">
        <v>120000</v>
      </c>
      <c r="E34" t="s">
        <v>41</v>
      </c>
      <c r="F34" t="s">
        <v>42</v>
      </c>
      <c r="G34" s="8">
        <v>120000</v>
      </c>
      <c r="H34" s="8">
        <v>43600</v>
      </c>
      <c r="I34" s="13">
        <f t="shared" ref="I34:I65" si="4">H34/G34*100</f>
        <v>36.333333333333336</v>
      </c>
      <c r="J34" s="8">
        <v>94096</v>
      </c>
      <c r="K34" s="8">
        <v>16046</v>
      </c>
      <c r="L34" s="8">
        <f t="shared" ref="L34:L65" si="5">G34-K34</f>
        <v>103954</v>
      </c>
      <c r="M34" s="8">
        <v>99300.2578125</v>
      </c>
      <c r="N34" s="23">
        <f t="shared" ref="N34:N65" si="6">L34/M34</f>
        <v>1.0468653585601686</v>
      </c>
      <c r="O34" s="28">
        <v>1170</v>
      </c>
      <c r="P34" s="33">
        <f t="shared" ref="P34:P65" si="7">L34/O34</f>
        <v>88.84957264957265</v>
      </c>
      <c r="Q34" s="38" t="s">
        <v>43</v>
      </c>
      <c r="R34" s="43">
        <f>ABS(N59-N34)*100</f>
        <v>12.773817922564245</v>
      </c>
      <c r="S34" t="s">
        <v>44</v>
      </c>
      <c r="U34" s="8">
        <v>10528</v>
      </c>
      <c r="V34" t="s">
        <v>45</v>
      </c>
      <c r="W34" s="18" t="s">
        <v>46</v>
      </c>
      <c r="X34" t="s">
        <v>121</v>
      </c>
      <c r="Y34" t="s">
        <v>47</v>
      </c>
      <c r="Z34">
        <v>401</v>
      </c>
      <c r="AA34">
        <v>57</v>
      </c>
    </row>
    <row r="35" spans="1:27" x14ac:dyDescent="0.25">
      <c r="A35" t="s">
        <v>122</v>
      </c>
      <c r="B35" t="s">
        <v>123</v>
      </c>
      <c r="C35" s="18">
        <v>44463</v>
      </c>
      <c r="D35" s="8">
        <v>97900</v>
      </c>
      <c r="E35" t="s">
        <v>41</v>
      </c>
      <c r="F35" t="s">
        <v>42</v>
      </c>
      <c r="G35" s="8">
        <v>97900</v>
      </c>
      <c r="H35" s="8">
        <v>31800</v>
      </c>
      <c r="I35" s="13">
        <f t="shared" si="4"/>
        <v>32.482124616956078</v>
      </c>
      <c r="J35" s="8">
        <v>99539</v>
      </c>
      <c r="K35" s="8">
        <v>6418</v>
      </c>
      <c r="L35" s="8">
        <f t="shared" si="5"/>
        <v>91482</v>
      </c>
      <c r="M35" s="8">
        <v>106424</v>
      </c>
      <c r="N35" s="23">
        <f t="shared" si="6"/>
        <v>0.8595993384950763</v>
      </c>
      <c r="O35" s="28">
        <v>1250</v>
      </c>
      <c r="P35" s="33">
        <f t="shared" si="7"/>
        <v>73.185599999999994</v>
      </c>
      <c r="Q35" s="38" t="s">
        <v>43</v>
      </c>
      <c r="R35" s="43">
        <f>ABS(N59-N35)*100</f>
        <v>5.9527840839449837</v>
      </c>
      <c r="S35" t="s">
        <v>44</v>
      </c>
      <c r="U35" s="8">
        <v>3500</v>
      </c>
      <c r="V35" t="s">
        <v>45</v>
      </c>
      <c r="W35" s="18" t="s">
        <v>46</v>
      </c>
      <c r="X35" t="s">
        <v>124</v>
      </c>
      <c r="Y35" t="s">
        <v>47</v>
      </c>
      <c r="Z35">
        <v>401</v>
      </c>
      <c r="AA35">
        <v>56</v>
      </c>
    </row>
    <row r="36" spans="1:27" x14ac:dyDescent="0.25">
      <c r="A36" t="s">
        <v>125</v>
      </c>
      <c r="B36" t="s">
        <v>126</v>
      </c>
      <c r="C36" s="18">
        <v>44375</v>
      </c>
      <c r="D36" s="8">
        <v>160000</v>
      </c>
      <c r="E36" t="s">
        <v>41</v>
      </c>
      <c r="F36" t="s">
        <v>42</v>
      </c>
      <c r="G36" s="8">
        <v>160000</v>
      </c>
      <c r="H36" s="8">
        <v>69300</v>
      </c>
      <c r="I36" s="13">
        <f t="shared" si="4"/>
        <v>43.3125</v>
      </c>
      <c r="J36" s="8">
        <v>191328</v>
      </c>
      <c r="K36" s="8">
        <v>21812</v>
      </c>
      <c r="L36" s="8">
        <f t="shared" si="5"/>
        <v>138188</v>
      </c>
      <c r="M36" s="8">
        <v>193732.578125</v>
      </c>
      <c r="N36" s="23">
        <f t="shared" si="6"/>
        <v>0.7132925259005144</v>
      </c>
      <c r="O36" s="28">
        <v>1680</v>
      </c>
      <c r="P36" s="33">
        <f t="shared" si="7"/>
        <v>82.254761904761907</v>
      </c>
      <c r="Q36" s="38" t="s">
        <v>43</v>
      </c>
      <c r="R36" s="43">
        <f>ABS(N59-N36)*100</f>
        <v>20.583465343401176</v>
      </c>
      <c r="S36" t="s">
        <v>50</v>
      </c>
      <c r="U36" s="8">
        <v>15840</v>
      </c>
      <c r="V36" t="s">
        <v>45</v>
      </c>
      <c r="W36" s="18" t="s">
        <v>46</v>
      </c>
      <c r="Y36" t="s">
        <v>47</v>
      </c>
      <c r="Z36">
        <v>401</v>
      </c>
      <c r="AA36">
        <v>72</v>
      </c>
    </row>
    <row r="37" spans="1:27" x14ac:dyDescent="0.25">
      <c r="A37" t="s">
        <v>127</v>
      </c>
      <c r="B37" t="s">
        <v>128</v>
      </c>
      <c r="C37" s="18">
        <v>44405</v>
      </c>
      <c r="D37" s="8">
        <v>245000</v>
      </c>
      <c r="E37" t="s">
        <v>54</v>
      </c>
      <c r="F37" t="s">
        <v>42</v>
      </c>
      <c r="G37" s="8">
        <v>245000</v>
      </c>
      <c r="H37" s="8">
        <v>89500</v>
      </c>
      <c r="I37" s="13">
        <f t="shared" si="4"/>
        <v>36.530612244897959</v>
      </c>
      <c r="J37" s="8">
        <v>243825</v>
      </c>
      <c r="K37" s="8">
        <v>34023</v>
      </c>
      <c r="L37" s="8">
        <f t="shared" si="5"/>
        <v>210977</v>
      </c>
      <c r="M37" s="8">
        <v>239773.71875</v>
      </c>
      <c r="N37" s="23">
        <f t="shared" si="6"/>
        <v>0.87990043737852319</v>
      </c>
      <c r="O37" s="28">
        <v>1744</v>
      </c>
      <c r="P37" s="33">
        <f t="shared" si="7"/>
        <v>120.97305045871559</v>
      </c>
      <c r="Q37" s="38" t="s">
        <v>43</v>
      </c>
      <c r="R37" s="43">
        <f>ABS(N59-N37)*100</f>
        <v>3.9226741956002953</v>
      </c>
      <c r="S37" t="s">
        <v>50</v>
      </c>
      <c r="U37" s="8">
        <v>17840</v>
      </c>
      <c r="V37" t="s">
        <v>45</v>
      </c>
      <c r="W37" s="18" t="s">
        <v>46</v>
      </c>
      <c r="Y37" t="s">
        <v>47</v>
      </c>
      <c r="Z37">
        <v>401</v>
      </c>
      <c r="AA37">
        <v>69</v>
      </c>
    </row>
    <row r="38" spans="1:27" x14ac:dyDescent="0.25">
      <c r="A38" t="s">
        <v>129</v>
      </c>
      <c r="B38" t="s">
        <v>130</v>
      </c>
      <c r="C38" s="18">
        <v>44368</v>
      </c>
      <c r="D38" s="8">
        <v>75000</v>
      </c>
      <c r="E38" t="s">
        <v>70</v>
      </c>
      <c r="F38" t="s">
        <v>42</v>
      </c>
      <c r="G38" s="8">
        <v>75000</v>
      </c>
      <c r="H38" s="8">
        <v>45000</v>
      </c>
      <c r="I38" s="13">
        <f t="shared" si="4"/>
        <v>60</v>
      </c>
      <c r="J38" s="8">
        <v>123845</v>
      </c>
      <c r="K38" s="8">
        <v>16819</v>
      </c>
      <c r="L38" s="8">
        <f t="shared" si="5"/>
        <v>58181</v>
      </c>
      <c r="M38" s="8">
        <v>122315.4296875</v>
      </c>
      <c r="N38" s="23">
        <f t="shared" si="6"/>
        <v>0.47566361945214009</v>
      </c>
      <c r="O38" s="28">
        <v>1120</v>
      </c>
      <c r="P38" s="33">
        <f t="shared" si="7"/>
        <v>51.947321428571428</v>
      </c>
      <c r="Q38" s="38" t="s">
        <v>43</v>
      </c>
      <c r="R38" s="43">
        <f>ABS(N59-N38)*100</f>
        <v>44.346355988238606</v>
      </c>
      <c r="S38" t="s">
        <v>50</v>
      </c>
      <c r="U38" s="8">
        <v>14320</v>
      </c>
      <c r="V38" t="s">
        <v>45</v>
      </c>
      <c r="W38" s="18" t="s">
        <v>46</v>
      </c>
      <c r="Y38" t="s">
        <v>47</v>
      </c>
      <c r="Z38">
        <v>401</v>
      </c>
      <c r="AA38">
        <v>60</v>
      </c>
    </row>
    <row r="39" spans="1:27" x14ac:dyDescent="0.25">
      <c r="A39" t="s">
        <v>131</v>
      </c>
      <c r="B39" t="s">
        <v>132</v>
      </c>
      <c r="C39" s="18">
        <v>44903</v>
      </c>
      <c r="D39" s="8">
        <v>145000</v>
      </c>
      <c r="E39" t="s">
        <v>41</v>
      </c>
      <c r="F39" t="s">
        <v>42</v>
      </c>
      <c r="G39" s="8">
        <v>145000</v>
      </c>
      <c r="H39" s="8">
        <v>71900</v>
      </c>
      <c r="I39" s="13">
        <f t="shared" si="4"/>
        <v>49.58620689655173</v>
      </c>
      <c r="J39" s="8">
        <v>181955</v>
      </c>
      <c r="K39" s="8">
        <v>31405</v>
      </c>
      <c r="L39" s="8">
        <f t="shared" si="5"/>
        <v>113595</v>
      </c>
      <c r="M39" s="8">
        <v>172057.140625</v>
      </c>
      <c r="N39" s="23">
        <f t="shared" si="6"/>
        <v>0.66021671397865012</v>
      </c>
      <c r="O39" s="28">
        <v>1744</v>
      </c>
      <c r="P39" s="33">
        <f t="shared" si="7"/>
        <v>65.134747706422019</v>
      </c>
      <c r="Q39" s="38" t="s">
        <v>43</v>
      </c>
      <c r="R39" s="43">
        <f>ABS(N59-N39)*100</f>
        <v>25.891046535587602</v>
      </c>
      <c r="S39" t="s">
        <v>44</v>
      </c>
      <c r="U39" s="8">
        <v>19160</v>
      </c>
      <c r="V39" t="s">
        <v>45</v>
      </c>
      <c r="W39" s="18" t="s">
        <v>46</v>
      </c>
      <c r="Y39" t="s">
        <v>47</v>
      </c>
      <c r="Z39">
        <v>401</v>
      </c>
      <c r="AA39">
        <v>59</v>
      </c>
    </row>
    <row r="40" spans="1:27" x14ac:dyDescent="0.25">
      <c r="A40" t="s">
        <v>133</v>
      </c>
      <c r="B40" t="s">
        <v>134</v>
      </c>
      <c r="C40" s="18">
        <v>44340</v>
      </c>
      <c r="D40" s="8">
        <v>160000</v>
      </c>
      <c r="E40" t="s">
        <v>41</v>
      </c>
      <c r="F40" t="s">
        <v>42</v>
      </c>
      <c r="G40" s="8">
        <v>160000</v>
      </c>
      <c r="H40" s="8">
        <v>67800</v>
      </c>
      <c r="I40" s="13">
        <f t="shared" si="4"/>
        <v>42.375</v>
      </c>
      <c r="J40" s="8">
        <v>184657</v>
      </c>
      <c r="K40" s="8">
        <v>49345</v>
      </c>
      <c r="L40" s="8">
        <f t="shared" si="5"/>
        <v>110655</v>
      </c>
      <c r="M40" s="8">
        <v>154642.28125</v>
      </c>
      <c r="N40" s="23">
        <f t="shared" si="6"/>
        <v>0.71555462778715317</v>
      </c>
      <c r="O40" s="28">
        <v>1736</v>
      </c>
      <c r="P40" s="33">
        <f t="shared" si="7"/>
        <v>63.741359447004605</v>
      </c>
      <c r="Q40" s="38" t="s">
        <v>43</v>
      </c>
      <c r="R40" s="43">
        <f>ABS(N59-N40)*100</f>
        <v>20.357255154737295</v>
      </c>
      <c r="S40" t="s">
        <v>44</v>
      </c>
      <c r="U40" s="8">
        <v>17120</v>
      </c>
      <c r="V40" t="s">
        <v>45</v>
      </c>
      <c r="W40" s="18" t="s">
        <v>46</v>
      </c>
      <c r="Y40" t="s">
        <v>47</v>
      </c>
      <c r="Z40">
        <v>401</v>
      </c>
      <c r="AA40">
        <v>64</v>
      </c>
    </row>
    <row r="41" spans="1:27" x14ac:dyDescent="0.25">
      <c r="A41" t="s">
        <v>135</v>
      </c>
      <c r="B41" t="s">
        <v>136</v>
      </c>
      <c r="C41" s="18">
        <v>44295</v>
      </c>
      <c r="D41" s="8">
        <v>73900</v>
      </c>
      <c r="E41" t="s">
        <v>41</v>
      </c>
      <c r="F41" t="s">
        <v>42</v>
      </c>
      <c r="G41" s="8">
        <v>73900</v>
      </c>
      <c r="H41" s="8">
        <v>35100</v>
      </c>
      <c r="I41" s="13">
        <f t="shared" si="4"/>
        <v>47.496617050067655</v>
      </c>
      <c r="J41" s="8">
        <v>97958</v>
      </c>
      <c r="K41" s="8">
        <v>10981</v>
      </c>
      <c r="L41" s="8">
        <f t="shared" si="5"/>
        <v>62919</v>
      </c>
      <c r="M41" s="8">
        <v>99402.2890625</v>
      </c>
      <c r="N41" s="23">
        <f t="shared" si="6"/>
        <v>0.63297335095008889</v>
      </c>
      <c r="O41" s="28">
        <v>1028</v>
      </c>
      <c r="P41" s="33">
        <f t="shared" si="7"/>
        <v>61.20525291828794</v>
      </c>
      <c r="Q41" s="38" t="s">
        <v>43</v>
      </c>
      <c r="R41" s="43">
        <f>ABS(N59-N41)*100</f>
        <v>28.615382838443725</v>
      </c>
      <c r="S41" t="s">
        <v>50</v>
      </c>
      <c r="U41" s="8">
        <v>9000</v>
      </c>
      <c r="V41" t="s">
        <v>45</v>
      </c>
      <c r="W41" s="18" t="s">
        <v>46</v>
      </c>
      <c r="Y41" t="s">
        <v>47</v>
      </c>
      <c r="Z41">
        <v>401</v>
      </c>
      <c r="AA41">
        <v>63</v>
      </c>
    </row>
    <row r="42" spans="1:27" x14ac:dyDescent="0.25">
      <c r="A42" t="s">
        <v>137</v>
      </c>
      <c r="B42" t="s">
        <v>138</v>
      </c>
      <c r="C42" s="18">
        <v>44998</v>
      </c>
      <c r="D42" s="8">
        <v>175000</v>
      </c>
      <c r="E42" t="s">
        <v>41</v>
      </c>
      <c r="F42" t="s">
        <v>42</v>
      </c>
      <c r="G42" s="8">
        <v>175000</v>
      </c>
      <c r="H42" s="8">
        <v>58100</v>
      </c>
      <c r="I42" s="13">
        <f t="shared" si="4"/>
        <v>33.200000000000003</v>
      </c>
      <c r="J42" s="8">
        <v>148208</v>
      </c>
      <c r="K42" s="8">
        <v>21039</v>
      </c>
      <c r="L42" s="8">
        <f t="shared" si="5"/>
        <v>153961</v>
      </c>
      <c r="M42" s="8">
        <v>145336</v>
      </c>
      <c r="N42" s="23">
        <f t="shared" si="6"/>
        <v>1.0593452413717179</v>
      </c>
      <c r="O42" s="28">
        <v>1796</v>
      </c>
      <c r="P42" s="33">
        <f t="shared" si="7"/>
        <v>85.724387527839639</v>
      </c>
      <c r="Q42" s="38" t="s">
        <v>43</v>
      </c>
      <c r="R42" s="43">
        <f>ABS(N59-N42)*100</f>
        <v>14.021806203719178</v>
      </c>
      <c r="S42" t="s">
        <v>44</v>
      </c>
      <c r="U42" s="8">
        <v>17080</v>
      </c>
      <c r="V42" t="s">
        <v>45</v>
      </c>
      <c r="W42" s="18" t="s">
        <v>46</v>
      </c>
      <c r="Y42" t="s">
        <v>47</v>
      </c>
      <c r="Z42">
        <v>401</v>
      </c>
      <c r="AA42">
        <v>63</v>
      </c>
    </row>
    <row r="43" spans="1:27" x14ac:dyDescent="0.25">
      <c r="A43" t="s">
        <v>139</v>
      </c>
      <c r="B43" t="s">
        <v>140</v>
      </c>
      <c r="C43" s="18">
        <v>44858</v>
      </c>
      <c r="D43" s="8">
        <v>259000</v>
      </c>
      <c r="E43" t="s">
        <v>41</v>
      </c>
      <c r="F43" t="s">
        <v>42</v>
      </c>
      <c r="G43" s="8">
        <v>259000</v>
      </c>
      <c r="H43" s="8">
        <v>87000</v>
      </c>
      <c r="I43" s="13">
        <f t="shared" si="4"/>
        <v>33.590733590733592</v>
      </c>
      <c r="J43" s="8">
        <v>254013</v>
      </c>
      <c r="K43" s="8">
        <v>64002</v>
      </c>
      <c r="L43" s="8">
        <f t="shared" si="5"/>
        <v>194998</v>
      </c>
      <c r="M43" s="8">
        <v>217155.421875</v>
      </c>
      <c r="N43" s="23">
        <f t="shared" si="6"/>
        <v>0.89796514549954753</v>
      </c>
      <c r="O43" s="28">
        <v>1490</v>
      </c>
      <c r="P43" s="33">
        <f t="shared" si="7"/>
        <v>130.87114093959732</v>
      </c>
      <c r="Q43" s="38" t="s">
        <v>43</v>
      </c>
      <c r="R43" s="43">
        <f>ABS(N59-N43)*100</f>
        <v>2.1162033834978611</v>
      </c>
      <c r="S43" t="s">
        <v>50</v>
      </c>
      <c r="U43" s="8">
        <v>54725</v>
      </c>
      <c r="V43" t="s">
        <v>45</v>
      </c>
      <c r="W43" s="18" t="s">
        <v>46</v>
      </c>
      <c r="Y43" t="s">
        <v>47</v>
      </c>
      <c r="Z43">
        <v>401</v>
      </c>
      <c r="AA43">
        <v>64</v>
      </c>
    </row>
    <row r="44" spans="1:27" x14ac:dyDescent="0.25">
      <c r="A44" t="s">
        <v>141</v>
      </c>
      <c r="B44" t="s">
        <v>142</v>
      </c>
      <c r="C44" s="18">
        <v>44827</v>
      </c>
      <c r="D44" s="8">
        <v>150000</v>
      </c>
      <c r="E44" t="s">
        <v>41</v>
      </c>
      <c r="F44" t="s">
        <v>42</v>
      </c>
      <c r="G44" s="8">
        <v>150000</v>
      </c>
      <c r="H44" s="8">
        <v>66400</v>
      </c>
      <c r="I44" s="13">
        <f t="shared" si="4"/>
        <v>44.266666666666666</v>
      </c>
      <c r="J44" s="8">
        <v>167006</v>
      </c>
      <c r="K44" s="8">
        <v>17964</v>
      </c>
      <c r="L44" s="8">
        <f t="shared" si="5"/>
        <v>132036</v>
      </c>
      <c r="M44" s="8">
        <v>170333.71875</v>
      </c>
      <c r="N44" s="23">
        <f t="shared" si="6"/>
        <v>0.77516067264280286</v>
      </c>
      <c r="O44" s="28">
        <v>1768</v>
      </c>
      <c r="P44" s="33">
        <f t="shared" si="7"/>
        <v>74.680995475113122</v>
      </c>
      <c r="Q44" s="38" t="s">
        <v>43</v>
      </c>
      <c r="R44" s="43">
        <f>ABS(N59-N44)*100</f>
        <v>14.396650669172327</v>
      </c>
      <c r="S44" t="s">
        <v>50</v>
      </c>
      <c r="U44" s="8">
        <v>13185</v>
      </c>
      <c r="V44" t="s">
        <v>45</v>
      </c>
      <c r="W44" s="18" t="s">
        <v>46</v>
      </c>
      <c r="Y44" t="s">
        <v>47</v>
      </c>
      <c r="Z44">
        <v>401</v>
      </c>
      <c r="AA44">
        <v>64</v>
      </c>
    </row>
    <row r="45" spans="1:27" x14ac:dyDescent="0.25">
      <c r="A45" t="s">
        <v>143</v>
      </c>
      <c r="B45" t="s">
        <v>144</v>
      </c>
      <c r="C45" s="18">
        <v>44785</v>
      </c>
      <c r="D45" s="8">
        <v>30000</v>
      </c>
      <c r="E45" t="s">
        <v>41</v>
      </c>
      <c r="F45" t="s">
        <v>42</v>
      </c>
      <c r="G45" s="8">
        <v>30000</v>
      </c>
      <c r="H45" s="8">
        <v>22600</v>
      </c>
      <c r="I45" s="13">
        <f t="shared" si="4"/>
        <v>75.333333333333329</v>
      </c>
      <c r="J45" s="8">
        <v>28765</v>
      </c>
      <c r="K45" s="8">
        <v>12600</v>
      </c>
      <c r="L45" s="8">
        <f t="shared" si="5"/>
        <v>17400</v>
      </c>
      <c r="M45" s="8">
        <v>18474.28515625</v>
      </c>
      <c r="N45" s="23">
        <f t="shared" si="6"/>
        <v>0.94184970367383547</v>
      </c>
      <c r="O45" s="28">
        <v>0</v>
      </c>
      <c r="P45" s="33" t="e">
        <f t="shared" si="7"/>
        <v>#DIV/0!</v>
      </c>
      <c r="Q45" s="38" t="s">
        <v>43</v>
      </c>
      <c r="R45" s="43">
        <f>ABS(N59-N45)*100</f>
        <v>2.2722524339309325</v>
      </c>
      <c r="S45" t="s">
        <v>53</v>
      </c>
      <c r="U45" s="8">
        <v>12600</v>
      </c>
      <c r="V45" t="s">
        <v>45</v>
      </c>
      <c r="W45" s="18" t="s">
        <v>46</v>
      </c>
      <c r="Y45" t="s">
        <v>47</v>
      </c>
      <c r="Z45">
        <v>401</v>
      </c>
      <c r="AA45">
        <v>46</v>
      </c>
    </row>
    <row r="46" spans="1:27" x14ac:dyDescent="0.25">
      <c r="A46" t="s">
        <v>145</v>
      </c>
      <c r="B46" t="s">
        <v>146</v>
      </c>
      <c r="C46" s="18">
        <v>44651</v>
      </c>
      <c r="D46" s="8">
        <v>183000</v>
      </c>
      <c r="E46" t="s">
        <v>41</v>
      </c>
      <c r="F46" t="s">
        <v>42</v>
      </c>
      <c r="G46" s="8">
        <v>183000</v>
      </c>
      <c r="H46" s="8">
        <v>52600</v>
      </c>
      <c r="I46" s="13">
        <f t="shared" si="4"/>
        <v>28.743169398907103</v>
      </c>
      <c r="J46" s="8">
        <v>170155</v>
      </c>
      <c r="K46" s="8">
        <v>14545</v>
      </c>
      <c r="L46" s="8">
        <f t="shared" si="5"/>
        <v>168455</v>
      </c>
      <c r="M46" s="8">
        <v>177840</v>
      </c>
      <c r="N46" s="23">
        <f t="shared" si="6"/>
        <v>0.94722784525416104</v>
      </c>
      <c r="O46" s="28">
        <v>1288</v>
      </c>
      <c r="P46" s="33">
        <f t="shared" si="7"/>
        <v>130.78804347826087</v>
      </c>
      <c r="Q46" s="38" t="s">
        <v>43</v>
      </c>
      <c r="R46" s="43">
        <f>ABS(N59-N46)*100</f>
        <v>2.8100665919634893</v>
      </c>
      <c r="S46" t="s">
        <v>50</v>
      </c>
      <c r="U46" s="8">
        <v>9000</v>
      </c>
      <c r="V46" t="s">
        <v>45</v>
      </c>
      <c r="W46" s="18" t="s">
        <v>46</v>
      </c>
      <c r="Y46" t="s">
        <v>47</v>
      </c>
      <c r="Z46">
        <v>401</v>
      </c>
      <c r="AA46">
        <v>77</v>
      </c>
    </row>
    <row r="47" spans="1:27" x14ac:dyDescent="0.25">
      <c r="A47" t="s">
        <v>147</v>
      </c>
      <c r="B47" t="s">
        <v>148</v>
      </c>
      <c r="C47" s="18">
        <v>44637</v>
      </c>
      <c r="D47" s="8">
        <v>134900</v>
      </c>
      <c r="E47" t="s">
        <v>54</v>
      </c>
      <c r="F47" t="s">
        <v>42</v>
      </c>
      <c r="G47" s="8">
        <v>134900</v>
      </c>
      <c r="H47" s="8">
        <v>68800</v>
      </c>
      <c r="I47" s="13">
        <f t="shared" si="4"/>
        <v>51.000741289844328</v>
      </c>
      <c r="J47" s="8">
        <v>188158</v>
      </c>
      <c r="K47" s="8">
        <v>19962</v>
      </c>
      <c r="L47" s="8">
        <f t="shared" si="5"/>
        <v>114938</v>
      </c>
      <c r="M47" s="8">
        <v>192224</v>
      </c>
      <c r="N47" s="23">
        <f t="shared" si="6"/>
        <v>0.59793782254036953</v>
      </c>
      <c r="O47" s="28">
        <v>2216</v>
      </c>
      <c r="P47" s="33">
        <f t="shared" si="7"/>
        <v>51.867328519855597</v>
      </c>
      <c r="Q47" s="38" t="s">
        <v>43</v>
      </c>
      <c r="R47" s="43">
        <f>ABS(N59-N47)*100</f>
        <v>32.118935679415664</v>
      </c>
      <c r="S47" t="s">
        <v>50</v>
      </c>
      <c r="U47" s="8">
        <v>14850</v>
      </c>
      <c r="V47" t="s">
        <v>45</v>
      </c>
      <c r="W47" s="18" t="s">
        <v>46</v>
      </c>
      <c r="Y47" t="s">
        <v>47</v>
      </c>
      <c r="Z47">
        <v>401</v>
      </c>
      <c r="AA47">
        <v>63</v>
      </c>
    </row>
    <row r="48" spans="1:27" x14ac:dyDescent="0.25">
      <c r="A48" t="s">
        <v>149</v>
      </c>
      <c r="B48" t="s">
        <v>150</v>
      </c>
      <c r="C48" s="18">
        <v>44495</v>
      </c>
      <c r="D48" s="8">
        <v>135000</v>
      </c>
      <c r="E48" t="s">
        <v>41</v>
      </c>
      <c r="F48" t="s">
        <v>42</v>
      </c>
      <c r="G48" s="8">
        <v>135000</v>
      </c>
      <c r="H48" s="8">
        <v>47300</v>
      </c>
      <c r="I48" s="13">
        <f t="shared" si="4"/>
        <v>35.037037037037038</v>
      </c>
      <c r="J48" s="8">
        <v>130887</v>
      </c>
      <c r="K48" s="8">
        <v>12238</v>
      </c>
      <c r="L48" s="8">
        <f t="shared" si="5"/>
        <v>122762</v>
      </c>
      <c r="M48" s="8">
        <v>135598.859375</v>
      </c>
      <c r="N48" s="23">
        <f t="shared" si="6"/>
        <v>0.90533209914768131</v>
      </c>
      <c r="O48" s="28">
        <v>1176</v>
      </c>
      <c r="P48" s="33">
        <f t="shared" si="7"/>
        <v>104.38945578231292</v>
      </c>
      <c r="Q48" s="38" t="s">
        <v>43</v>
      </c>
      <c r="R48" s="43">
        <f>ABS(N59-N48)*100</f>
        <v>1.3795080186844833</v>
      </c>
      <c r="S48" t="s">
        <v>44</v>
      </c>
      <c r="U48" s="8">
        <v>6570</v>
      </c>
      <c r="V48" t="s">
        <v>45</v>
      </c>
      <c r="W48" s="18" t="s">
        <v>46</v>
      </c>
      <c r="Y48" t="s">
        <v>47</v>
      </c>
      <c r="Z48">
        <v>401</v>
      </c>
      <c r="AA48">
        <v>62</v>
      </c>
    </row>
    <row r="49" spans="1:39" x14ac:dyDescent="0.25">
      <c r="A49" t="s">
        <v>151</v>
      </c>
      <c r="B49" t="s">
        <v>152</v>
      </c>
      <c r="C49" s="18">
        <v>45079</v>
      </c>
      <c r="D49" s="8">
        <v>70000</v>
      </c>
      <c r="E49" t="s">
        <v>41</v>
      </c>
      <c r="F49" t="s">
        <v>42</v>
      </c>
      <c r="G49" s="8">
        <v>70000</v>
      </c>
      <c r="H49" s="8">
        <v>28900</v>
      </c>
      <c r="I49" s="13">
        <f t="shared" si="4"/>
        <v>41.285714285714285</v>
      </c>
      <c r="J49" s="8">
        <v>67872</v>
      </c>
      <c r="K49" s="8">
        <v>9113</v>
      </c>
      <c r="L49" s="8">
        <f t="shared" si="5"/>
        <v>60887</v>
      </c>
      <c r="M49" s="8">
        <v>67153.140625</v>
      </c>
      <c r="N49" s="23">
        <f t="shared" si="6"/>
        <v>0.90668879271050473</v>
      </c>
      <c r="O49" s="28">
        <v>872</v>
      </c>
      <c r="P49" s="33">
        <f t="shared" si="7"/>
        <v>69.824541284403665</v>
      </c>
      <c r="Q49" s="38" t="s">
        <v>43</v>
      </c>
      <c r="R49" s="43">
        <f>ABS(N59-N49)*100</f>
        <v>1.2438386624021414</v>
      </c>
      <c r="S49" t="s">
        <v>50</v>
      </c>
      <c r="U49" s="8">
        <v>9113</v>
      </c>
      <c r="V49" t="s">
        <v>45</v>
      </c>
      <c r="W49" s="18" t="s">
        <v>46</v>
      </c>
      <c r="Y49" t="s">
        <v>47</v>
      </c>
      <c r="Z49">
        <v>401</v>
      </c>
      <c r="AA49">
        <v>66</v>
      </c>
    </row>
    <row r="50" spans="1:39" x14ac:dyDescent="0.25">
      <c r="A50" t="s">
        <v>153</v>
      </c>
      <c r="B50" t="s">
        <v>154</v>
      </c>
      <c r="C50" s="18">
        <v>44498</v>
      </c>
      <c r="D50" s="8">
        <v>199990</v>
      </c>
      <c r="E50" t="s">
        <v>41</v>
      </c>
      <c r="F50" t="s">
        <v>42</v>
      </c>
      <c r="G50" s="8">
        <v>199990</v>
      </c>
      <c r="H50" s="8">
        <v>56600</v>
      </c>
      <c r="I50" s="13">
        <f t="shared" si="4"/>
        <v>28.301415070753539</v>
      </c>
      <c r="J50" s="8">
        <v>112151</v>
      </c>
      <c r="K50" s="8">
        <v>23590</v>
      </c>
      <c r="L50" s="8">
        <f t="shared" si="5"/>
        <v>176400</v>
      </c>
      <c r="M50" s="8">
        <v>116374.5078125</v>
      </c>
      <c r="N50" s="23">
        <f t="shared" si="6"/>
        <v>1.5157958844750754</v>
      </c>
      <c r="O50" s="28">
        <v>960</v>
      </c>
      <c r="P50" s="33">
        <f t="shared" si="7"/>
        <v>183.75</v>
      </c>
      <c r="Q50" s="38" t="s">
        <v>43</v>
      </c>
      <c r="R50" s="43">
        <f>ABS(N59-N50)*100</f>
        <v>59.666870514054928</v>
      </c>
      <c r="S50" t="s">
        <v>44</v>
      </c>
      <c r="U50" s="8">
        <v>19455</v>
      </c>
      <c r="V50" t="s">
        <v>45</v>
      </c>
      <c r="W50" s="18" t="s">
        <v>46</v>
      </c>
      <c r="X50" t="s">
        <v>155</v>
      </c>
      <c r="Y50" t="s">
        <v>156</v>
      </c>
      <c r="Z50">
        <v>401</v>
      </c>
      <c r="AA50">
        <v>91</v>
      </c>
    </row>
    <row r="51" spans="1:39" x14ac:dyDescent="0.25">
      <c r="A51" t="s">
        <v>157</v>
      </c>
      <c r="B51" t="s">
        <v>158</v>
      </c>
      <c r="C51" s="18">
        <v>44547</v>
      </c>
      <c r="D51" s="8">
        <v>110000</v>
      </c>
      <c r="E51" t="s">
        <v>41</v>
      </c>
      <c r="F51" t="s">
        <v>42</v>
      </c>
      <c r="G51" s="8">
        <v>110000</v>
      </c>
      <c r="H51" s="8">
        <v>42500</v>
      </c>
      <c r="I51" s="13">
        <f t="shared" si="4"/>
        <v>38.636363636363633</v>
      </c>
      <c r="J51" s="8">
        <v>118119</v>
      </c>
      <c r="K51" s="8">
        <v>10746</v>
      </c>
      <c r="L51" s="8">
        <f t="shared" si="5"/>
        <v>99254</v>
      </c>
      <c r="M51" s="8">
        <v>122712</v>
      </c>
      <c r="N51" s="23">
        <f t="shared" si="6"/>
        <v>0.80883695156137947</v>
      </c>
      <c r="O51" s="28">
        <v>1362</v>
      </c>
      <c r="P51" s="33">
        <f t="shared" si="7"/>
        <v>72.873715124816442</v>
      </c>
      <c r="Q51" s="38" t="s">
        <v>43</v>
      </c>
      <c r="R51" s="43">
        <f>ABS(N59-N51)*100</f>
        <v>11.029022777314667</v>
      </c>
      <c r="S51" t="s">
        <v>44</v>
      </c>
      <c r="U51" s="8">
        <v>5940</v>
      </c>
      <c r="V51" t="s">
        <v>45</v>
      </c>
      <c r="W51" s="18" t="s">
        <v>46</v>
      </c>
      <c r="Y51" t="s">
        <v>47</v>
      </c>
      <c r="Z51">
        <v>401</v>
      </c>
      <c r="AA51">
        <v>65</v>
      </c>
    </row>
    <row r="52" spans="1:39" x14ac:dyDescent="0.25">
      <c r="A52" t="s">
        <v>159</v>
      </c>
      <c r="B52" t="s">
        <v>160</v>
      </c>
      <c r="C52" s="18">
        <v>44726</v>
      </c>
      <c r="D52" s="8">
        <v>141000</v>
      </c>
      <c r="E52" t="s">
        <v>41</v>
      </c>
      <c r="F52" t="s">
        <v>42</v>
      </c>
      <c r="G52" s="8">
        <v>141000</v>
      </c>
      <c r="H52" s="8">
        <v>66700</v>
      </c>
      <c r="I52" s="13">
        <f t="shared" si="4"/>
        <v>47.304964539007095</v>
      </c>
      <c r="J52" s="8">
        <v>173086</v>
      </c>
      <c r="K52" s="8">
        <v>25428</v>
      </c>
      <c r="L52" s="8">
        <f t="shared" si="5"/>
        <v>115572</v>
      </c>
      <c r="M52" s="8">
        <v>168752</v>
      </c>
      <c r="N52" s="23">
        <f t="shared" si="6"/>
        <v>0.68486299421636487</v>
      </c>
      <c r="O52" s="28">
        <v>1600</v>
      </c>
      <c r="P52" s="33">
        <f t="shared" si="7"/>
        <v>72.232500000000002</v>
      </c>
      <c r="Q52" s="38" t="s">
        <v>43</v>
      </c>
      <c r="R52" s="43">
        <f>ABS(N59-N52)*100</f>
        <v>23.426418511816127</v>
      </c>
      <c r="S52" t="s">
        <v>50</v>
      </c>
      <c r="U52" s="8">
        <v>17820</v>
      </c>
      <c r="V52" t="s">
        <v>45</v>
      </c>
      <c r="W52" s="18" t="s">
        <v>46</v>
      </c>
      <c r="Y52" t="s">
        <v>47</v>
      </c>
      <c r="Z52">
        <v>401</v>
      </c>
      <c r="AA52">
        <v>67</v>
      </c>
    </row>
    <row r="53" spans="1:39" x14ac:dyDescent="0.25">
      <c r="A53" t="s">
        <v>161</v>
      </c>
      <c r="B53" t="s">
        <v>162</v>
      </c>
      <c r="C53" s="18">
        <v>44883</v>
      </c>
      <c r="D53" s="8">
        <v>105000</v>
      </c>
      <c r="E53" t="s">
        <v>41</v>
      </c>
      <c r="F53" t="s">
        <v>42</v>
      </c>
      <c r="G53" s="8">
        <v>105000</v>
      </c>
      <c r="H53" s="8">
        <v>24400</v>
      </c>
      <c r="I53" s="13">
        <f t="shared" si="4"/>
        <v>23.238095238095237</v>
      </c>
      <c r="J53" s="8">
        <v>63647</v>
      </c>
      <c r="K53" s="8">
        <v>11880</v>
      </c>
      <c r="L53" s="8">
        <f t="shared" si="5"/>
        <v>93120</v>
      </c>
      <c r="M53" s="8">
        <v>59162.28515625</v>
      </c>
      <c r="N53" s="23">
        <f t="shared" si="6"/>
        <v>1.5739757136504497</v>
      </c>
      <c r="O53" s="28">
        <v>864</v>
      </c>
      <c r="P53" s="33">
        <f t="shared" si="7"/>
        <v>107.77777777777777</v>
      </c>
      <c r="Q53" s="38" t="s">
        <v>43</v>
      </c>
      <c r="R53" s="43">
        <f>ABS(N59-N53)*100</f>
        <v>65.484853431592356</v>
      </c>
      <c r="S53" t="s">
        <v>50</v>
      </c>
      <c r="U53" s="8">
        <v>11880</v>
      </c>
      <c r="V53" t="s">
        <v>45</v>
      </c>
      <c r="W53" s="18" t="s">
        <v>46</v>
      </c>
      <c r="Y53" t="s">
        <v>47</v>
      </c>
      <c r="Z53">
        <v>401</v>
      </c>
      <c r="AA53">
        <v>53</v>
      </c>
    </row>
    <row r="54" spans="1:39" x14ac:dyDescent="0.25">
      <c r="A54" t="s">
        <v>163</v>
      </c>
      <c r="B54" t="s">
        <v>164</v>
      </c>
      <c r="C54" s="18">
        <v>44895</v>
      </c>
      <c r="D54" s="8">
        <v>143000</v>
      </c>
      <c r="E54" t="s">
        <v>41</v>
      </c>
      <c r="F54" t="s">
        <v>42</v>
      </c>
      <c r="G54" s="8">
        <v>143000</v>
      </c>
      <c r="H54" s="8">
        <v>58400</v>
      </c>
      <c r="I54" s="13">
        <f t="shared" si="4"/>
        <v>40.83916083916084</v>
      </c>
      <c r="J54" s="8">
        <v>151810</v>
      </c>
      <c r="K54" s="8">
        <v>14815</v>
      </c>
      <c r="L54" s="8">
        <f t="shared" si="5"/>
        <v>128185</v>
      </c>
      <c r="M54" s="8">
        <v>156565.71875</v>
      </c>
      <c r="N54" s="23">
        <f t="shared" si="6"/>
        <v>0.81872967481906056</v>
      </c>
      <c r="O54" s="28">
        <v>1599</v>
      </c>
      <c r="P54" s="33">
        <f t="shared" si="7"/>
        <v>80.165728580362725</v>
      </c>
      <c r="Q54" s="38" t="s">
        <v>43</v>
      </c>
      <c r="R54" s="43">
        <f>ABS(N59-N54)*100</f>
        <v>10.039750451546558</v>
      </c>
      <c r="S54" t="s">
        <v>44</v>
      </c>
      <c r="U54" s="8">
        <v>13500</v>
      </c>
      <c r="V54" t="s">
        <v>45</v>
      </c>
      <c r="W54" s="18" t="s">
        <v>46</v>
      </c>
      <c r="Y54" t="s">
        <v>47</v>
      </c>
      <c r="Z54">
        <v>401</v>
      </c>
      <c r="AA54">
        <v>63</v>
      </c>
    </row>
    <row r="55" spans="1:39" x14ac:dyDescent="0.25">
      <c r="A55" t="s">
        <v>165</v>
      </c>
      <c r="B55" t="s">
        <v>166</v>
      </c>
      <c r="C55" s="18">
        <v>44762</v>
      </c>
      <c r="D55" s="8">
        <v>145000</v>
      </c>
      <c r="E55" t="s">
        <v>54</v>
      </c>
      <c r="F55" t="s">
        <v>42</v>
      </c>
      <c r="G55" s="8">
        <v>145000</v>
      </c>
      <c r="H55" s="8">
        <v>51200</v>
      </c>
      <c r="I55" s="13">
        <f t="shared" si="4"/>
        <v>35.310344827586206</v>
      </c>
      <c r="J55" s="8">
        <v>153517</v>
      </c>
      <c r="K55" s="8">
        <v>38659</v>
      </c>
      <c r="L55" s="8">
        <f t="shared" si="5"/>
        <v>106341</v>
      </c>
      <c r="M55" s="8">
        <v>131266.28125</v>
      </c>
      <c r="N55" s="23">
        <f t="shared" si="6"/>
        <v>0.8101166498155824</v>
      </c>
      <c r="O55" s="28">
        <v>1896</v>
      </c>
      <c r="P55" s="33">
        <f t="shared" si="7"/>
        <v>56.087025316455694</v>
      </c>
      <c r="Q55" s="38" t="s">
        <v>43</v>
      </c>
      <c r="R55" s="43">
        <f>ABS(N59-N55)*100</f>
        <v>10.901052951894375</v>
      </c>
      <c r="S55" t="s">
        <v>50</v>
      </c>
      <c r="U55" s="8">
        <v>34400</v>
      </c>
      <c r="V55" t="s">
        <v>45</v>
      </c>
      <c r="W55" s="18" t="s">
        <v>46</v>
      </c>
      <c r="Y55" t="s">
        <v>156</v>
      </c>
      <c r="Z55">
        <v>401</v>
      </c>
      <c r="AA55">
        <v>74</v>
      </c>
    </row>
    <row r="56" spans="1:39" ht="15.75" thickBot="1" x14ac:dyDescent="0.3">
      <c r="A56" t="s">
        <v>167</v>
      </c>
      <c r="B56" t="s">
        <v>168</v>
      </c>
      <c r="C56" s="18">
        <v>44398</v>
      </c>
      <c r="D56" s="8">
        <v>190500</v>
      </c>
      <c r="E56" t="s">
        <v>41</v>
      </c>
      <c r="F56" t="s">
        <v>42</v>
      </c>
      <c r="G56" s="8">
        <v>190500</v>
      </c>
      <c r="H56" s="8">
        <v>74100</v>
      </c>
      <c r="I56" s="13">
        <f t="shared" si="4"/>
        <v>38.897637795275593</v>
      </c>
      <c r="J56" s="8">
        <v>214664</v>
      </c>
      <c r="K56" s="8">
        <v>44823</v>
      </c>
      <c r="L56" s="8">
        <f t="shared" si="5"/>
        <v>145677</v>
      </c>
      <c r="M56" s="8">
        <v>194104</v>
      </c>
      <c r="N56" s="23">
        <f t="shared" si="6"/>
        <v>0.75051003585706633</v>
      </c>
      <c r="O56" s="28">
        <v>1638</v>
      </c>
      <c r="P56" s="33">
        <f t="shared" si="7"/>
        <v>88.935897435897431</v>
      </c>
      <c r="Q56" s="38" t="s">
        <v>43</v>
      </c>
      <c r="R56" s="43">
        <f>ABS(N59-N56)*100</f>
        <v>16.861714347745981</v>
      </c>
      <c r="S56" t="s">
        <v>50</v>
      </c>
      <c r="U56" s="8">
        <v>35200</v>
      </c>
      <c r="V56" t="s">
        <v>45</v>
      </c>
      <c r="W56" s="18" t="s">
        <v>46</v>
      </c>
      <c r="Y56" t="s">
        <v>156</v>
      </c>
      <c r="Z56">
        <v>401</v>
      </c>
      <c r="AA56">
        <v>73</v>
      </c>
    </row>
    <row r="57" spans="1:39" ht="15.75" thickTop="1" x14ac:dyDescent="0.25">
      <c r="A57" s="4"/>
      <c r="B57" s="4"/>
      <c r="C57" s="19" t="s">
        <v>169</v>
      </c>
      <c r="D57" s="9">
        <f>+SUM(D2:D56)</f>
        <v>10076690</v>
      </c>
      <c r="E57" s="4"/>
      <c r="F57" s="4"/>
      <c r="G57" s="9">
        <f>+SUM(G2:G56)</f>
        <v>10076690</v>
      </c>
      <c r="H57" s="9">
        <f>+SUM(H2:H56)</f>
        <v>3804400</v>
      </c>
      <c r="I57" s="14"/>
      <c r="J57" s="9">
        <f>+SUM(J2:J56)</f>
        <v>9996576</v>
      </c>
      <c r="K57" s="9"/>
      <c r="L57" s="9">
        <f>+SUM(L2:L56)</f>
        <v>7865648</v>
      </c>
      <c r="M57" s="9">
        <f>+SUM(M2:M56)</f>
        <v>8991772.890625</v>
      </c>
      <c r="N57" s="24"/>
      <c r="O57" s="29"/>
      <c r="P57" s="34" t="e">
        <f>AVERAGE(P2:P56)</f>
        <v>#DIV/0!</v>
      </c>
      <c r="Q57" s="39"/>
      <c r="R57" s="44">
        <f>ABS(N59-N58)*100</f>
        <v>4.4366651496809073</v>
      </c>
      <c r="S57" s="4"/>
      <c r="T57" s="4"/>
      <c r="U57" s="9"/>
      <c r="V57" s="4"/>
      <c r="W57" s="19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x14ac:dyDescent="0.25">
      <c r="A58" s="5"/>
      <c r="B58" s="5"/>
      <c r="C58" s="20"/>
      <c r="D58" s="10"/>
      <c r="E58" s="5"/>
      <c r="F58" s="5"/>
      <c r="G58" s="10"/>
      <c r="H58" s="10" t="s">
        <v>170</v>
      </c>
      <c r="I58" s="15">
        <f>H57/G57*100</f>
        <v>37.7544610382973</v>
      </c>
      <c r="J58" s="10"/>
      <c r="K58" s="10"/>
      <c r="L58" s="10"/>
      <c r="M58" s="10" t="s">
        <v>171</v>
      </c>
      <c r="N58" s="25">
        <f>L57/M57</f>
        <v>0.87476052783771707</v>
      </c>
      <c r="O58" s="30"/>
      <c r="P58" s="35" t="s">
        <v>172</v>
      </c>
      <c r="Q58" s="40">
        <f>STDEV(N2:N56)</f>
        <v>0.27304200426244296</v>
      </c>
      <c r="R58" s="45"/>
      <c r="S58" s="5"/>
      <c r="T58" s="5"/>
      <c r="U58" s="10"/>
      <c r="V58" s="5"/>
      <c r="W58" s="20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39" x14ac:dyDescent="0.25">
      <c r="A59" s="6"/>
      <c r="B59" s="6"/>
      <c r="C59" s="21"/>
      <c r="D59" s="11"/>
      <c r="E59" s="6"/>
      <c r="F59" s="6"/>
      <c r="G59" s="11"/>
      <c r="H59" s="11" t="s">
        <v>173</v>
      </c>
      <c r="I59" s="16">
        <f>STDEV(I2:I56)</f>
        <v>10.893956798461982</v>
      </c>
      <c r="J59" s="11"/>
      <c r="K59" s="11"/>
      <c r="L59" s="11"/>
      <c r="M59" s="11" t="s">
        <v>174</v>
      </c>
      <c r="N59" s="26">
        <f>AVERAGE(N2:N56)</f>
        <v>0.91912717933452615</v>
      </c>
      <c r="O59" s="31"/>
      <c r="P59" s="36" t="s">
        <v>175</v>
      </c>
      <c r="Q59" s="47">
        <f>AVERAGE(R2:R56)</f>
        <v>20.310552634696261</v>
      </c>
      <c r="R59" s="46" t="s">
        <v>176</v>
      </c>
      <c r="S59" s="6">
        <f>+(Q59/N59)</f>
        <v>22.097652089237172</v>
      </c>
      <c r="T59" s="6"/>
      <c r="U59" s="11"/>
      <c r="V59" s="6"/>
      <c r="W59" s="21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1" spans="1:39" s="1" customFormat="1" x14ac:dyDescent="0.25">
      <c r="A61" s="1" t="s">
        <v>177</v>
      </c>
      <c r="C61" s="48"/>
      <c r="D61" s="49"/>
      <c r="G61" s="49"/>
      <c r="H61" s="49"/>
      <c r="I61" s="50"/>
      <c r="J61" s="49"/>
      <c r="K61" s="49"/>
      <c r="L61" s="49"/>
      <c r="M61" s="49"/>
      <c r="N61" s="51"/>
      <c r="O61" s="52"/>
      <c r="P61" s="53"/>
      <c r="Q61" s="54"/>
      <c r="R61" s="55"/>
      <c r="U61" s="49"/>
      <c r="W61" s="48"/>
    </row>
  </sheetData>
  <conditionalFormatting sqref="A2:AM5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CA91-612D-4889-BC93-4495BCA588D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2024-01-02T20:38:41Z</dcterms:created>
  <dcterms:modified xsi:type="dcterms:W3CDTF">2024-01-02T20:50:45Z</dcterms:modified>
</cp:coreProperties>
</file>