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BA2D0B49-8322-4A15-AFE1-07B6D416B1BF}" xr6:coauthVersionLast="47" xr6:coauthVersionMax="47" xr10:uidLastSave="{00000000-0000-0000-0000-000000000000}"/>
  <bookViews>
    <workbookView xWindow="-120" yWindow="-120" windowWidth="29040" windowHeight="15840" xr2:uid="{1919C4B3-CEC4-47D9-B403-8E44DE22B914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L6" i="2"/>
  <c r="N6" i="2"/>
  <c r="P6" i="2"/>
  <c r="I2" i="2"/>
  <c r="L2" i="2"/>
  <c r="N2" i="2"/>
  <c r="P2" i="2"/>
  <c r="I3" i="2"/>
  <c r="L3" i="2"/>
  <c r="N3" i="2"/>
  <c r="P3" i="2"/>
  <c r="I4" i="2"/>
  <c r="L4" i="2"/>
  <c r="N4" i="2"/>
  <c r="P4" i="2"/>
  <c r="I5" i="2"/>
  <c r="L5" i="2"/>
  <c r="N5" i="2"/>
  <c r="P5" i="2"/>
  <c r="I7" i="2"/>
  <c r="L7" i="2"/>
  <c r="N7" i="2"/>
  <c r="P7" i="2"/>
  <c r="I8" i="2"/>
  <c r="L8" i="2"/>
  <c r="N8" i="2"/>
  <c r="P8" i="2"/>
  <c r="I9" i="2"/>
  <c r="L9" i="2"/>
  <c r="N9" i="2"/>
  <c r="P9" i="2"/>
  <c r="I10" i="2"/>
  <c r="L10" i="2"/>
  <c r="N10" i="2"/>
  <c r="P10" i="2"/>
  <c r="I11" i="2"/>
  <c r="L11" i="2"/>
  <c r="N11" i="2"/>
  <c r="P11" i="2"/>
  <c r="I12" i="2"/>
  <c r="L12" i="2"/>
  <c r="N12" i="2"/>
  <c r="P12" i="2"/>
  <c r="I13" i="2"/>
  <c r="L13" i="2"/>
  <c r="N13" i="2"/>
  <c r="P13" i="2"/>
  <c r="I14" i="2"/>
  <c r="L14" i="2"/>
  <c r="N14" i="2"/>
  <c r="P14" i="2"/>
  <c r="I15" i="2"/>
  <c r="L15" i="2"/>
  <c r="N15" i="2"/>
  <c r="P15" i="2"/>
  <c r="I16" i="2"/>
  <c r="L16" i="2"/>
  <c r="N16" i="2"/>
  <c r="P16" i="2"/>
  <c r="I17" i="2"/>
  <c r="L17" i="2"/>
  <c r="N17" i="2"/>
  <c r="P17" i="2"/>
  <c r="I18" i="2"/>
  <c r="L18" i="2"/>
  <c r="N18" i="2"/>
  <c r="P18" i="2"/>
  <c r="I19" i="2"/>
  <c r="L19" i="2"/>
  <c r="N19" i="2"/>
  <c r="P19" i="2"/>
  <c r="I20" i="2"/>
  <c r="L20" i="2"/>
  <c r="N20" i="2"/>
  <c r="P20" i="2"/>
  <c r="I21" i="2"/>
  <c r="L21" i="2"/>
  <c r="N21" i="2"/>
  <c r="P21" i="2"/>
  <c r="D22" i="2"/>
  <c r="G22" i="2"/>
  <c r="H22" i="2"/>
  <c r="J22" i="2"/>
  <c r="L22" i="2"/>
  <c r="M22" i="2"/>
  <c r="P22" i="2"/>
  <c r="I23" i="2"/>
  <c r="N23" i="2"/>
  <c r="Q23" i="2"/>
  <c r="I24" i="2"/>
  <c r="N24" i="2"/>
  <c r="R6" i="2" s="1"/>
  <c r="R2" i="2" l="1"/>
  <c r="R3" i="2"/>
  <c r="R4" i="2"/>
  <c r="R5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Q24" i="2" l="1"/>
  <c r="S24" i="2" s="1"/>
</calcChain>
</file>

<file path=xl/sharedStrings.xml><?xml version="1.0" encoding="utf-8"?>
<sst xmlns="http://schemas.openxmlformats.org/spreadsheetml/2006/main" count="229" uniqueCount="104">
  <si>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</si>
  <si>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</si>
  <si>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</si>
  <si>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</si>
  <si>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</si>
  <si>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</si>
  <si>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</si>
  <si>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</si>
  <si>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</si>
  <si>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</si>
  <si>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</si>
  <si>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</si>
  <si>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</si>
  <si>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</si>
  <si>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</si>
  <si>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</si>
  <si>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</si>
  <si>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</si>
  <si>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</si>
  <si>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</si>
  <si>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</si>
  <si>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</si>
  <si>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</si>
  <si>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</si>
  <si>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</si>
  <si>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</si>
  <si>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</si>
  <si>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</si>
  <si>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</si>
  <si>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</si>
  <si>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</si>
  <si>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</si>
  <si>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</si>
  <si>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</si>
  <si>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</si>
  <si>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</si>
  <si>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</si>
  <si>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</si>
  <si>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</si>
  <si>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</si>
  <si>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</si>
  <si>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4001</t>
  </si>
  <si>
    <t>No</t>
  </si>
  <si>
    <t xml:space="preserve">  /  /    </t>
  </si>
  <si>
    <t>4000 RURAL RESIDENTIAL</t>
  </si>
  <si>
    <t>09-003-010-10</t>
  </si>
  <si>
    <t>620 S BLISS RD</t>
  </si>
  <si>
    <t>1.5 STORY</t>
  </si>
  <si>
    <t>09-003-010-31</t>
  </si>
  <si>
    <t>550 S BLISS RD</t>
  </si>
  <si>
    <t>1 STORY</t>
  </si>
  <si>
    <t>09-004-003-30</t>
  </si>
  <si>
    <t>97 S OSBORN RD</t>
  </si>
  <si>
    <t>09-005-009-11</t>
  </si>
  <si>
    <t>426 S OSBORN RD</t>
  </si>
  <si>
    <t>1001</t>
  </si>
  <si>
    <t>09-006-002-30</t>
  </si>
  <si>
    <t>11225 W WASHINGTON RD</t>
  </si>
  <si>
    <t>QC</t>
  </si>
  <si>
    <t>09-006-006-11</t>
  </si>
  <si>
    <t>11645 W WASHINGTON RD</t>
  </si>
  <si>
    <t>DOUBLEWIDE</t>
  </si>
  <si>
    <t>09-006-016-00</t>
  </si>
  <si>
    <t>11494 W FILLMORE RD</t>
  </si>
  <si>
    <t>1.25 STORY</t>
  </si>
  <si>
    <t>09-007-007-00</t>
  </si>
  <si>
    <t>11345 W HUMPHREY RD</t>
  </si>
  <si>
    <t>09-007-007-20</t>
  </si>
  <si>
    <t>11325 W HUMPHREY RD</t>
  </si>
  <si>
    <t>09-012-001-10</t>
  </si>
  <si>
    <t>1345 S PENDELL RD</t>
  </si>
  <si>
    <t>2 STORY</t>
  </si>
  <si>
    <t>09-012-005-00</t>
  </si>
  <si>
    <t>1289 S PINGREE RD</t>
  </si>
  <si>
    <t>09-013-010-10</t>
  </si>
  <si>
    <t>6200 W BUCHANAN RD</t>
  </si>
  <si>
    <t>1.75 STORY</t>
  </si>
  <si>
    <t xml:space="preserve">1008 AGRICULTURAL </t>
  </si>
  <si>
    <t>09-019-004-10</t>
  </si>
  <si>
    <t>3688 S FERRIS RD</t>
  </si>
  <si>
    <t>09-021-005-20</t>
  </si>
  <si>
    <t>9901 W BUCHANAN RD</t>
  </si>
  <si>
    <t>09-022-006-00</t>
  </si>
  <si>
    <t>8891 W BUCHANAN RD</t>
  </si>
  <si>
    <t>09-023-006-00</t>
  </si>
  <si>
    <t>7572 W JOHNSON RD</t>
  </si>
  <si>
    <t>09-026-006-00</t>
  </si>
  <si>
    <t>7611 W JOHNSON RD</t>
  </si>
  <si>
    <t>09-034-009-00</t>
  </si>
  <si>
    <t>5391 S WARNER RD</t>
  </si>
  <si>
    <t>09-035-002-00</t>
  </si>
  <si>
    <t>7025 W HAYES RD</t>
  </si>
  <si>
    <t>09-036-016-00</t>
  </si>
  <si>
    <t>6248 W GRANT RD</t>
  </si>
  <si>
    <t>09-036-016-10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</si>
  <si>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</si>
  <si>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</si>
  <si>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</si>
  <si>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</si>
  <si>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</si>
  <si>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</si>
  <si>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</si>
  <si>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</si>
  <si>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NEW HAVEN RURAL RES AGRICULTURAL ECF .980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</si>
</sst>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B24B-FD93-4F56-949D-E61810B30258}">
  <dimension ref="A1:BL26"/>
  <sheetViews>
    <sheetView tabSelected="1" workbookViewId="0">
      <selection activeCell="B26" sqref="A26:XFD26"/>
    </sheetView>
  </sheetViews>
  <sheetFormatPr defaultRowHeight="15" x14ac:dyDescent="0.25"/>
  <cols>
    <col min="1" max="1" width="14.28515625" bestFit="1" customWidth="1"/>
    <col min="2" max="2" width="24.5703125" bestFit="1" customWidth="1"/>
    <col min="3" max="3" width="9.28515625" style="18" bestFit="1" customWidth="1"/>
    <col min="4" max="4" width="10.85546875" style="8" bestFit="1" customWidth="1"/>
    <col min="5" max="5" width="5.5703125" bestFit="1" customWidth="1"/>
    <col min="6" max="6" width="16.7109375" bestFit="1" customWidth="1"/>
    <col min="7" max="7" width="10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" style="23" bestFit="1" customWidth="1"/>
    <col min="15" max="15" width="10.140625" style="28" bestFit="1" customWidth="1"/>
    <col min="16" max="16" width="15.5703125" style="33" bestFit="1" customWidth="1"/>
    <col min="17" max="17" width="10.5703125" style="41" bestFit="1" customWidth="1"/>
    <col min="18" max="18" width="18.85546875" style="43" bestFit="1" customWidth="1"/>
    <col min="19" max="19" width="13.28515625" bestFit="1" customWidth="1"/>
    <col min="20" max="20" width="9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19.42578125" bestFit="1" customWidth="1"/>
    <col min="25" max="25" width="23.140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45</v>
      </c>
      <c r="B2" t="s">
        <v>46</v>
      </c>
      <c r="C2" s="18">
        <v>44419</v>
      </c>
      <c r="D2" s="8">
        <v>134000</v>
      </c>
      <c r="E2" t="s">
        <v>39</v>
      </c>
      <c r="F2" t="s">
        <v>40</v>
      </c>
      <c r="G2" s="8">
        <v>134000</v>
      </c>
      <c r="H2" s="8">
        <v>59200</v>
      </c>
      <c r="I2" s="13">
        <f>H2/G2*100</f>
        <v>44.179104477611943</v>
      </c>
      <c r="J2" s="8">
        <v>165248</v>
      </c>
      <c r="K2" s="8">
        <v>25548</v>
      </c>
      <c r="L2" s="8">
        <f>G2-K2</f>
        <v>108452</v>
      </c>
      <c r="M2" s="8">
        <v>144616.984375</v>
      </c>
      <c r="N2" s="23">
        <f>L2/M2</f>
        <v>0.74992574674892853</v>
      </c>
      <c r="O2" s="28">
        <v>1530</v>
      </c>
      <c r="P2" s="33">
        <f>L2/O2</f>
        <v>70.883660130718951</v>
      </c>
      <c r="Q2" s="38" t="s">
        <v>41</v>
      </c>
      <c r="R2" s="43">
        <f>ABS(N24-N2)*100</f>
        <v>19.924537756214168</v>
      </c>
      <c r="S2" t="s">
        <v>47</v>
      </c>
      <c r="U2" s="8">
        <v>21000</v>
      </c>
      <c r="V2" t="s">
        <v>42</v>
      </c>
      <c r="W2" s="18" t="s">
        <v>43</v>
      </c>
      <c r="Y2" t="s">
        <v>44</v>
      </c>
      <c r="Z2">
        <v>401</v>
      </c>
      <c r="AA2">
        <v>58</v>
      </c>
    </row>
    <row r="3" spans="1:64" x14ac:dyDescent="0.25">
      <c r="A3" t="s">
        <v>48</v>
      </c>
      <c r="B3" t="s">
        <v>49</v>
      </c>
      <c r="C3" s="18">
        <v>44599</v>
      </c>
      <c r="D3" s="8">
        <v>185000</v>
      </c>
      <c r="E3" t="s">
        <v>39</v>
      </c>
      <c r="F3" t="s">
        <v>40</v>
      </c>
      <c r="G3" s="8">
        <v>185000</v>
      </c>
      <c r="H3" s="8">
        <v>29800</v>
      </c>
      <c r="I3" s="13">
        <f>H3/G3*100</f>
        <v>16.108108108108109</v>
      </c>
      <c r="J3" s="8">
        <v>208305</v>
      </c>
      <c r="K3" s="8">
        <v>29646</v>
      </c>
      <c r="L3" s="8">
        <f>G3-K3</f>
        <v>155354</v>
      </c>
      <c r="M3" s="8">
        <v>184947.203125</v>
      </c>
      <c r="N3" s="23">
        <f>L3/M3</f>
        <v>0.83999107515565463</v>
      </c>
      <c r="O3" s="28">
        <v>2592</v>
      </c>
      <c r="P3" s="33">
        <f>L3/O3</f>
        <v>59.935956790123456</v>
      </c>
      <c r="Q3" s="38" t="s">
        <v>41</v>
      </c>
      <c r="R3" s="43">
        <f>ABS(N24-N3)*100</f>
        <v>10.918004915541557</v>
      </c>
      <c r="S3" t="s">
        <v>50</v>
      </c>
      <c r="U3" s="8">
        <v>27250</v>
      </c>
      <c r="V3" t="s">
        <v>42</v>
      </c>
      <c r="W3" s="18" t="s">
        <v>43</v>
      </c>
      <c r="Y3" t="s">
        <v>44</v>
      </c>
      <c r="Z3">
        <v>401</v>
      </c>
      <c r="AA3">
        <v>69</v>
      </c>
    </row>
    <row r="4" spans="1:64" x14ac:dyDescent="0.25">
      <c r="A4" t="s">
        <v>51</v>
      </c>
      <c r="B4" t="s">
        <v>52</v>
      </c>
      <c r="C4" s="18">
        <v>44456</v>
      </c>
      <c r="D4" s="8">
        <v>165000</v>
      </c>
      <c r="E4" t="s">
        <v>39</v>
      </c>
      <c r="F4" t="s">
        <v>40</v>
      </c>
      <c r="G4" s="8">
        <v>165000</v>
      </c>
      <c r="H4" s="8">
        <v>63500</v>
      </c>
      <c r="I4" s="13">
        <f>H4/G4*100</f>
        <v>38.484848484848484</v>
      </c>
      <c r="J4" s="8">
        <v>179799</v>
      </c>
      <c r="K4" s="8">
        <v>27829</v>
      </c>
      <c r="L4" s="8">
        <f>G4-K4</f>
        <v>137171</v>
      </c>
      <c r="M4" s="8">
        <v>157318.84375</v>
      </c>
      <c r="N4" s="23">
        <f>L4/M4</f>
        <v>0.87192987648690368</v>
      </c>
      <c r="O4" s="28">
        <v>1466</v>
      </c>
      <c r="P4" s="33">
        <f>L4/O4</f>
        <v>93.568212824010914</v>
      </c>
      <c r="Q4" s="38" t="s">
        <v>41</v>
      </c>
      <c r="R4" s="43">
        <f>ABS(N24-N4)*100</f>
        <v>7.7241247824166521</v>
      </c>
      <c r="S4" t="s">
        <v>50</v>
      </c>
      <c r="U4" s="8">
        <v>24000</v>
      </c>
      <c r="V4" t="s">
        <v>42</v>
      </c>
      <c r="W4" s="18" t="s">
        <v>43</v>
      </c>
      <c r="Y4" t="s">
        <v>44</v>
      </c>
      <c r="Z4">
        <v>401</v>
      </c>
      <c r="AA4">
        <v>64</v>
      </c>
    </row>
    <row r="5" spans="1:64" x14ac:dyDescent="0.25">
      <c r="A5" t="s">
        <v>53</v>
      </c>
      <c r="B5" t="s">
        <v>54</v>
      </c>
      <c r="C5" s="18">
        <v>44433</v>
      </c>
      <c r="D5" s="8">
        <v>190000</v>
      </c>
      <c r="E5" t="s">
        <v>39</v>
      </c>
      <c r="F5" t="s">
        <v>40</v>
      </c>
      <c r="G5" s="8">
        <v>190000</v>
      </c>
      <c r="H5" s="8">
        <v>57700</v>
      </c>
      <c r="I5" s="13">
        <f>H5/G5*100</f>
        <v>30.368421052631579</v>
      </c>
      <c r="J5" s="8">
        <v>154486</v>
      </c>
      <c r="K5" s="8">
        <v>49520</v>
      </c>
      <c r="L5" s="8">
        <f>G5-K5</f>
        <v>140480</v>
      </c>
      <c r="M5" s="8">
        <v>115220.6328125</v>
      </c>
      <c r="N5" s="23">
        <f>L5/M5</f>
        <v>1.219226075841858</v>
      </c>
      <c r="O5" s="28">
        <v>1708</v>
      </c>
      <c r="P5" s="33">
        <f>L5/O5</f>
        <v>82.248243559718972</v>
      </c>
      <c r="Q5" s="38" t="s">
        <v>55</v>
      </c>
      <c r="R5" s="43">
        <f>ABS(N24-N5)*100</f>
        <v>27.005495153078783</v>
      </c>
      <c r="S5" t="s">
        <v>47</v>
      </c>
      <c r="U5" s="8">
        <v>37000</v>
      </c>
      <c r="V5" t="s">
        <v>42</v>
      </c>
      <c r="W5" s="18" t="s">
        <v>43</v>
      </c>
      <c r="Y5" t="s">
        <v>44</v>
      </c>
      <c r="Z5">
        <v>401</v>
      </c>
      <c r="AA5">
        <v>46</v>
      </c>
    </row>
    <row r="6" spans="1:64" x14ac:dyDescent="0.25">
      <c r="A6" t="s">
        <v>56</v>
      </c>
      <c r="B6" t="s">
        <v>57</v>
      </c>
      <c r="C6" s="18">
        <v>44946</v>
      </c>
      <c r="D6" s="8">
        <v>125000</v>
      </c>
      <c r="E6" t="s">
        <v>58</v>
      </c>
      <c r="F6" t="s">
        <v>40</v>
      </c>
      <c r="G6" s="8">
        <v>125000</v>
      </c>
      <c r="H6" s="8">
        <v>56300</v>
      </c>
      <c r="I6" s="13">
        <f>H6/G6*100</f>
        <v>45.04</v>
      </c>
      <c r="J6" s="8">
        <v>154593</v>
      </c>
      <c r="K6" s="8">
        <v>61699</v>
      </c>
      <c r="L6" s="8">
        <f>G6-K6</f>
        <v>63301</v>
      </c>
      <c r="M6" s="8">
        <v>96163.5625</v>
      </c>
      <c r="N6" s="23">
        <f>L6/M6</f>
        <v>0.65826388243467993</v>
      </c>
      <c r="O6" s="28">
        <v>1020</v>
      </c>
      <c r="P6" s="33">
        <f>L6/O6</f>
        <v>62.05980392156863</v>
      </c>
      <c r="Q6" s="38" t="s">
        <v>41</v>
      </c>
      <c r="R6" s="43">
        <f>ABS(N24-N6)*100</f>
        <v>29.090724187639026</v>
      </c>
      <c r="S6" t="s">
        <v>50</v>
      </c>
      <c r="U6" s="8">
        <v>51000</v>
      </c>
      <c r="V6" t="s">
        <v>42</v>
      </c>
      <c r="W6" s="18" t="s">
        <v>43</v>
      </c>
      <c r="Y6" t="s">
        <v>44</v>
      </c>
      <c r="Z6">
        <v>401</v>
      </c>
      <c r="AA6">
        <v>68</v>
      </c>
    </row>
    <row r="7" spans="1:64" x14ac:dyDescent="0.25">
      <c r="A7" t="s">
        <v>59</v>
      </c>
      <c r="B7" t="s">
        <v>60</v>
      </c>
      <c r="C7" s="18">
        <v>44944</v>
      </c>
      <c r="D7" s="8">
        <v>147000</v>
      </c>
      <c r="E7" t="s">
        <v>39</v>
      </c>
      <c r="F7" t="s">
        <v>40</v>
      </c>
      <c r="G7" s="8">
        <v>147000</v>
      </c>
      <c r="H7" s="8">
        <v>42000</v>
      </c>
      <c r="I7" s="13">
        <f>H7/G7*100</f>
        <v>28.571428571428569</v>
      </c>
      <c r="J7" s="8">
        <v>110949</v>
      </c>
      <c r="K7" s="8">
        <v>28453</v>
      </c>
      <c r="L7" s="8">
        <f>G7-K7</f>
        <v>118547</v>
      </c>
      <c r="M7" s="8">
        <v>85399.5859375</v>
      </c>
      <c r="N7" s="23">
        <f>L7/M7</f>
        <v>1.3881449037324263</v>
      </c>
      <c r="O7" s="28">
        <v>1404</v>
      </c>
      <c r="P7" s="33">
        <f>L7/O7</f>
        <v>84.43518518518519</v>
      </c>
      <c r="Q7" s="38" t="s">
        <v>41</v>
      </c>
      <c r="R7" s="43">
        <f>ABS(N24-N7)*100</f>
        <v>43.897377942135606</v>
      </c>
      <c r="S7" t="s">
        <v>61</v>
      </c>
      <c r="U7" s="8">
        <v>18000</v>
      </c>
      <c r="V7" t="s">
        <v>42</v>
      </c>
      <c r="W7" s="18" t="s">
        <v>43</v>
      </c>
      <c r="Y7" t="s">
        <v>44</v>
      </c>
      <c r="Z7">
        <v>401</v>
      </c>
      <c r="AA7">
        <v>55</v>
      </c>
    </row>
    <row r="8" spans="1:64" x14ac:dyDescent="0.25">
      <c r="A8" t="s">
        <v>62</v>
      </c>
      <c r="B8" t="s">
        <v>63</v>
      </c>
      <c r="C8" s="18">
        <v>44693</v>
      </c>
      <c r="D8" s="8">
        <v>67000</v>
      </c>
      <c r="E8" t="s">
        <v>39</v>
      </c>
      <c r="F8" t="s">
        <v>40</v>
      </c>
      <c r="G8" s="8">
        <v>67000</v>
      </c>
      <c r="H8" s="8">
        <v>28700</v>
      </c>
      <c r="I8" s="13">
        <f>H8/G8*100</f>
        <v>42.835820895522389</v>
      </c>
      <c r="J8" s="8">
        <v>74688</v>
      </c>
      <c r="K8" s="8">
        <v>19498</v>
      </c>
      <c r="L8" s="8">
        <f>G8-K8</f>
        <v>47502</v>
      </c>
      <c r="M8" s="8">
        <v>57132.50390625</v>
      </c>
      <c r="N8" s="23">
        <f>L8/M8</f>
        <v>0.83143564087348754</v>
      </c>
      <c r="O8" s="28">
        <v>1068</v>
      </c>
      <c r="P8" s="33">
        <f>L8/O8</f>
        <v>44.477528089887642</v>
      </c>
      <c r="Q8" s="38" t="s">
        <v>41</v>
      </c>
      <c r="R8" s="43">
        <f>ABS(N24-N8)*100</f>
        <v>11.773548343758266</v>
      </c>
      <c r="S8" t="s">
        <v>64</v>
      </c>
      <c r="U8" s="8">
        <v>15000</v>
      </c>
      <c r="V8" t="s">
        <v>42</v>
      </c>
      <c r="W8" s="18" t="s">
        <v>43</v>
      </c>
      <c r="Y8" t="s">
        <v>44</v>
      </c>
      <c r="Z8">
        <v>401</v>
      </c>
      <c r="AA8">
        <v>45</v>
      </c>
    </row>
    <row r="9" spans="1:64" x14ac:dyDescent="0.25">
      <c r="A9" t="s">
        <v>65</v>
      </c>
      <c r="B9" t="s">
        <v>66</v>
      </c>
      <c r="C9" s="18">
        <v>44792</v>
      </c>
      <c r="D9" s="8">
        <v>255500</v>
      </c>
      <c r="E9" t="s">
        <v>39</v>
      </c>
      <c r="F9" t="s">
        <v>40</v>
      </c>
      <c r="G9" s="8">
        <v>255500</v>
      </c>
      <c r="H9" s="8">
        <v>91200</v>
      </c>
      <c r="I9" s="13">
        <f>H9/G9*100</f>
        <v>35.69471624266145</v>
      </c>
      <c r="J9" s="8">
        <v>249501</v>
      </c>
      <c r="K9" s="8">
        <v>77527</v>
      </c>
      <c r="L9" s="8">
        <f>G9-K9</f>
        <v>177973</v>
      </c>
      <c r="M9" s="8">
        <v>178026.921875</v>
      </c>
      <c r="N9" s="23">
        <f>L9/M9</f>
        <v>0.9996971139284323</v>
      </c>
      <c r="O9" s="28">
        <v>1152</v>
      </c>
      <c r="P9" s="33">
        <f>L9/O9</f>
        <v>154.49045138888889</v>
      </c>
      <c r="Q9" s="38" t="s">
        <v>41</v>
      </c>
      <c r="R9" s="43">
        <f>ABS(N24-N9)*100</f>
        <v>5.0525989617362104</v>
      </c>
      <c r="S9" t="s">
        <v>50</v>
      </c>
      <c r="U9" s="8">
        <v>49590</v>
      </c>
      <c r="V9" t="s">
        <v>42</v>
      </c>
      <c r="W9" s="18" t="s">
        <v>43</v>
      </c>
      <c r="Y9" t="s">
        <v>44</v>
      </c>
      <c r="Z9">
        <v>401</v>
      </c>
      <c r="AA9">
        <v>84</v>
      </c>
    </row>
    <row r="10" spans="1:64" x14ac:dyDescent="0.25">
      <c r="A10" t="s">
        <v>67</v>
      </c>
      <c r="B10" t="s">
        <v>68</v>
      </c>
      <c r="C10" s="18">
        <v>44594</v>
      </c>
      <c r="D10" s="8">
        <v>95000</v>
      </c>
      <c r="E10" t="s">
        <v>39</v>
      </c>
      <c r="F10" t="s">
        <v>40</v>
      </c>
      <c r="G10" s="8">
        <v>95000</v>
      </c>
      <c r="H10" s="8">
        <v>39200</v>
      </c>
      <c r="I10" s="13">
        <f>H10/G10*100</f>
        <v>41.263157894736842</v>
      </c>
      <c r="J10" s="8">
        <v>116888</v>
      </c>
      <c r="K10" s="8">
        <v>53845</v>
      </c>
      <c r="L10" s="8">
        <f>G10-K10</f>
        <v>41155</v>
      </c>
      <c r="M10" s="8">
        <v>65261.90625</v>
      </c>
      <c r="N10" s="23">
        <f>L10/M10</f>
        <v>0.63061290061535702</v>
      </c>
      <c r="O10" s="28">
        <v>2582</v>
      </c>
      <c r="P10" s="33">
        <f>L10/O10</f>
        <v>15.939194422927963</v>
      </c>
      <c r="Q10" s="38" t="s">
        <v>41</v>
      </c>
      <c r="R10" s="43">
        <f>ABS(N24-N10)*100</f>
        <v>31.855822369571317</v>
      </c>
      <c r="S10" t="s">
        <v>61</v>
      </c>
      <c r="U10" s="8">
        <v>49068</v>
      </c>
      <c r="V10" t="s">
        <v>42</v>
      </c>
      <c r="W10" s="18" t="s">
        <v>43</v>
      </c>
      <c r="Y10" t="s">
        <v>44</v>
      </c>
      <c r="Z10">
        <v>401</v>
      </c>
      <c r="AA10">
        <v>41</v>
      </c>
    </row>
    <row r="11" spans="1:64" x14ac:dyDescent="0.25">
      <c r="A11" t="s">
        <v>69</v>
      </c>
      <c r="B11" t="s">
        <v>70</v>
      </c>
      <c r="C11" s="18">
        <v>44533</v>
      </c>
      <c r="D11" s="8">
        <v>325000</v>
      </c>
      <c r="E11" t="s">
        <v>39</v>
      </c>
      <c r="F11" t="s">
        <v>40</v>
      </c>
      <c r="G11" s="8">
        <v>325000</v>
      </c>
      <c r="H11" s="8">
        <v>106600</v>
      </c>
      <c r="I11" s="13">
        <f>H11/G11*100</f>
        <v>32.800000000000004</v>
      </c>
      <c r="J11" s="8">
        <v>305356</v>
      </c>
      <c r="K11" s="8">
        <v>37913</v>
      </c>
      <c r="L11" s="8">
        <f>G11-K11</f>
        <v>287087</v>
      </c>
      <c r="M11" s="8">
        <v>276856.09375</v>
      </c>
      <c r="N11" s="23">
        <f>L11/M11</f>
        <v>1.0369538777760783</v>
      </c>
      <c r="O11" s="28">
        <v>2868</v>
      </c>
      <c r="P11" s="33">
        <f>L11/O11</f>
        <v>100.10006973500697</v>
      </c>
      <c r="Q11" s="38" t="s">
        <v>41</v>
      </c>
      <c r="R11" s="43">
        <f>ABS(N24-N11)*100</f>
        <v>8.7782753465008074</v>
      </c>
      <c r="S11" t="s">
        <v>71</v>
      </c>
      <c r="U11" s="8">
        <v>23820</v>
      </c>
      <c r="V11" t="s">
        <v>42</v>
      </c>
      <c r="W11" s="18" t="s">
        <v>43</v>
      </c>
      <c r="Y11" t="s">
        <v>44</v>
      </c>
      <c r="Z11">
        <v>401</v>
      </c>
      <c r="AA11">
        <v>67</v>
      </c>
    </row>
    <row r="12" spans="1:64" x14ac:dyDescent="0.25">
      <c r="A12" t="s">
        <v>72</v>
      </c>
      <c r="B12" t="s">
        <v>73</v>
      </c>
      <c r="C12" s="18">
        <v>44792</v>
      </c>
      <c r="D12" s="8">
        <v>700000</v>
      </c>
      <c r="E12" t="s">
        <v>39</v>
      </c>
      <c r="F12" t="s">
        <v>40</v>
      </c>
      <c r="G12" s="8">
        <v>700000</v>
      </c>
      <c r="H12" s="8">
        <v>278500</v>
      </c>
      <c r="I12" s="13">
        <f>H12/G12*100</f>
        <v>39.785714285714285</v>
      </c>
      <c r="J12" s="8">
        <v>694101</v>
      </c>
      <c r="K12" s="8">
        <v>326527</v>
      </c>
      <c r="L12" s="8">
        <f>G12-K12</f>
        <v>373473</v>
      </c>
      <c r="M12" s="8">
        <v>380511.375</v>
      </c>
      <c r="N12" s="23">
        <f>L12/M12</f>
        <v>0.98150285257569503</v>
      </c>
      <c r="O12" s="28">
        <v>3204</v>
      </c>
      <c r="P12" s="33">
        <f>L12/O12</f>
        <v>116.56460674157303</v>
      </c>
      <c r="Q12" s="38" t="s">
        <v>41</v>
      </c>
      <c r="R12" s="43">
        <f>ABS(N24-N12)*100</f>
        <v>3.2331728264624826</v>
      </c>
      <c r="S12" t="s">
        <v>50</v>
      </c>
      <c r="U12" s="8">
        <v>117000</v>
      </c>
      <c r="V12" t="s">
        <v>42</v>
      </c>
      <c r="W12" s="18" t="s">
        <v>43</v>
      </c>
      <c r="Y12" t="s">
        <v>44</v>
      </c>
      <c r="Z12">
        <v>401</v>
      </c>
      <c r="AA12">
        <v>67</v>
      </c>
    </row>
    <row r="13" spans="1:64" x14ac:dyDescent="0.25">
      <c r="A13" t="s">
        <v>74</v>
      </c>
      <c r="B13" t="s">
        <v>75</v>
      </c>
      <c r="C13" s="18">
        <v>44833</v>
      </c>
      <c r="D13" s="8">
        <v>125000</v>
      </c>
      <c r="E13" t="s">
        <v>39</v>
      </c>
      <c r="F13" t="s">
        <v>40</v>
      </c>
      <c r="G13" s="8">
        <v>125000</v>
      </c>
      <c r="H13" s="8">
        <v>44300</v>
      </c>
      <c r="I13" s="13">
        <f>H13/G13*100</f>
        <v>35.44</v>
      </c>
      <c r="J13" s="8">
        <v>119774</v>
      </c>
      <c r="K13" s="8">
        <v>32779</v>
      </c>
      <c r="L13" s="8">
        <f>G13-K13</f>
        <v>92221</v>
      </c>
      <c r="M13" s="8">
        <v>90056.9375</v>
      </c>
      <c r="N13" s="23">
        <f>L13/M13</f>
        <v>1.0240299366164878</v>
      </c>
      <c r="O13" s="28">
        <v>1614</v>
      </c>
      <c r="P13" s="33">
        <f>L13/O13</f>
        <v>57.138166047087978</v>
      </c>
      <c r="Q13" s="38" t="s">
        <v>41</v>
      </c>
      <c r="R13" s="43">
        <f>ABS(N24-N13)*100</f>
        <v>7.4858812305417572</v>
      </c>
      <c r="S13" t="s">
        <v>76</v>
      </c>
      <c r="U13" s="8">
        <v>27000</v>
      </c>
      <c r="V13" t="s">
        <v>42</v>
      </c>
      <c r="W13" s="18" t="s">
        <v>43</v>
      </c>
      <c r="Y13" t="s">
        <v>44</v>
      </c>
      <c r="Z13">
        <v>401</v>
      </c>
      <c r="AA13">
        <v>45</v>
      </c>
    </row>
    <row r="14" spans="1:64" x14ac:dyDescent="0.25">
      <c r="A14" t="s">
        <v>78</v>
      </c>
      <c r="B14" t="s">
        <v>79</v>
      </c>
      <c r="C14" s="18">
        <v>44722</v>
      </c>
      <c r="D14" s="8">
        <v>415000</v>
      </c>
      <c r="E14" t="s">
        <v>39</v>
      </c>
      <c r="F14" t="s">
        <v>40</v>
      </c>
      <c r="G14" s="8">
        <v>415000</v>
      </c>
      <c r="H14" s="8">
        <v>119700</v>
      </c>
      <c r="I14" s="13">
        <f>H14/G14*100</f>
        <v>28.843373493975903</v>
      </c>
      <c r="J14" s="8">
        <v>344132</v>
      </c>
      <c r="K14" s="8">
        <v>106629</v>
      </c>
      <c r="L14" s="8">
        <f>G14-K14</f>
        <v>308371</v>
      </c>
      <c r="M14" s="8">
        <v>260705.8125</v>
      </c>
      <c r="N14" s="23">
        <f>L14/M14</f>
        <v>1.1828313187301875</v>
      </c>
      <c r="O14" s="28">
        <v>1485</v>
      </c>
      <c r="P14" s="33">
        <f>L14/O14</f>
        <v>207.65723905723905</v>
      </c>
      <c r="Q14" s="38" t="s">
        <v>55</v>
      </c>
      <c r="R14" s="43">
        <f>ABS(N24-N14)*100</f>
        <v>23.366019441911735</v>
      </c>
      <c r="S14" t="s">
        <v>64</v>
      </c>
      <c r="U14" s="8">
        <v>82858</v>
      </c>
      <c r="V14" t="s">
        <v>42</v>
      </c>
      <c r="W14" s="18" t="s">
        <v>43</v>
      </c>
      <c r="Y14" t="s">
        <v>77</v>
      </c>
      <c r="Z14">
        <v>101</v>
      </c>
      <c r="AA14">
        <v>79</v>
      </c>
    </row>
    <row r="15" spans="1:64" x14ac:dyDescent="0.25">
      <c r="A15" t="s">
        <v>80</v>
      </c>
      <c r="B15" t="s">
        <v>81</v>
      </c>
      <c r="C15" s="18">
        <v>44580</v>
      </c>
      <c r="D15" s="8">
        <v>80000</v>
      </c>
      <c r="E15" t="s">
        <v>39</v>
      </c>
      <c r="F15" t="s">
        <v>40</v>
      </c>
      <c r="G15" s="8">
        <v>80000</v>
      </c>
      <c r="H15" s="8">
        <v>18800</v>
      </c>
      <c r="I15" s="13">
        <f>H15/G15*100</f>
        <v>23.5</v>
      </c>
      <c r="J15" s="8">
        <v>104408</v>
      </c>
      <c r="K15" s="8">
        <v>20040</v>
      </c>
      <c r="L15" s="8">
        <f>G15-K15</f>
        <v>59960</v>
      </c>
      <c r="M15" s="8">
        <v>87337.4765625</v>
      </c>
      <c r="N15" s="23">
        <f>L15/M15</f>
        <v>0.68653231533535009</v>
      </c>
      <c r="O15" s="28">
        <v>1943</v>
      </c>
      <c r="P15" s="33">
        <f>L15/O15</f>
        <v>30.859495625321667</v>
      </c>
      <c r="Q15" s="38" t="s">
        <v>41</v>
      </c>
      <c r="R15" s="43">
        <f>ABS(N24-N15)*100</f>
        <v>26.263880897572012</v>
      </c>
      <c r="S15" t="s">
        <v>47</v>
      </c>
      <c r="U15" s="8">
        <v>20040</v>
      </c>
      <c r="V15" t="s">
        <v>42</v>
      </c>
      <c r="W15" s="18" t="s">
        <v>43</v>
      </c>
      <c r="Y15" t="s">
        <v>44</v>
      </c>
      <c r="Z15">
        <v>401</v>
      </c>
      <c r="AA15">
        <v>36</v>
      </c>
    </row>
    <row r="16" spans="1:64" x14ac:dyDescent="0.25">
      <c r="A16" t="s">
        <v>82</v>
      </c>
      <c r="B16" t="s">
        <v>83</v>
      </c>
      <c r="C16" s="18">
        <v>44540</v>
      </c>
      <c r="D16" s="8">
        <v>62000</v>
      </c>
      <c r="E16" t="s">
        <v>39</v>
      </c>
      <c r="F16" t="s">
        <v>40</v>
      </c>
      <c r="G16" s="8">
        <v>62000</v>
      </c>
      <c r="H16" s="8">
        <v>26300</v>
      </c>
      <c r="I16" s="13">
        <f>H16/G16*100</f>
        <v>42.41935483870968</v>
      </c>
      <c r="J16" s="8">
        <v>75511</v>
      </c>
      <c r="K16" s="8">
        <v>11250</v>
      </c>
      <c r="L16" s="8">
        <f>G16-K16</f>
        <v>50750</v>
      </c>
      <c r="M16" s="8">
        <v>66522.7734375</v>
      </c>
      <c r="N16" s="23">
        <f>L16/M16</f>
        <v>0.76289663490475246</v>
      </c>
      <c r="O16" s="28">
        <v>927</v>
      </c>
      <c r="P16" s="33">
        <f>L16/O16</f>
        <v>54.74649406688242</v>
      </c>
      <c r="Q16" s="38" t="s">
        <v>41</v>
      </c>
      <c r="R16" s="43">
        <f>ABS(N24-N16)*100</f>
        <v>18.627448940631773</v>
      </c>
      <c r="S16" t="s">
        <v>64</v>
      </c>
      <c r="U16" s="8">
        <v>11250</v>
      </c>
      <c r="V16" t="s">
        <v>42</v>
      </c>
      <c r="W16" s="18" t="s">
        <v>43</v>
      </c>
      <c r="Y16" t="s">
        <v>44</v>
      </c>
      <c r="Z16">
        <v>401</v>
      </c>
      <c r="AA16">
        <v>45</v>
      </c>
    </row>
    <row r="17" spans="1:39" x14ac:dyDescent="0.25">
      <c r="A17" t="s">
        <v>84</v>
      </c>
      <c r="B17" t="s">
        <v>85</v>
      </c>
      <c r="C17" s="18">
        <v>44620</v>
      </c>
      <c r="D17" s="8">
        <v>720000</v>
      </c>
      <c r="E17" t="s">
        <v>39</v>
      </c>
      <c r="F17" t="s">
        <v>40</v>
      </c>
      <c r="G17" s="8">
        <v>720000</v>
      </c>
      <c r="H17" s="8">
        <v>325000</v>
      </c>
      <c r="I17" s="13">
        <f>H17/G17*100</f>
        <v>45.138888888888893</v>
      </c>
      <c r="J17" s="8">
        <v>690801</v>
      </c>
      <c r="K17" s="8">
        <v>580489</v>
      </c>
      <c r="L17" s="8">
        <f>G17-K17</f>
        <v>139511</v>
      </c>
      <c r="M17" s="8">
        <v>121088.9140625</v>
      </c>
      <c r="N17" s="23">
        <f>L17/M17</f>
        <v>1.1521368498522619</v>
      </c>
      <c r="O17" s="28">
        <v>2413</v>
      </c>
      <c r="P17" s="33">
        <f>L17/O17</f>
        <v>57.816411106506422</v>
      </c>
      <c r="Q17" s="38" t="s">
        <v>55</v>
      </c>
      <c r="R17" s="43">
        <f>ABS(N24-N17)*100</f>
        <v>20.296572554119173</v>
      </c>
      <c r="S17" t="s">
        <v>71</v>
      </c>
      <c r="U17" s="8">
        <v>546000</v>
      </c>
      <c r="V17" t="s">
        <v>42</v>
      </c>
      <c r="W17" s="18" t="s">
        <v>43</v>
      </c>
      <c r="Y17" t="s">
        <v>77</v>
      </c>
      <c r="Z17">
        <v>101</v>
      </c>
      <c r="AA17">
        <v>46</v>
      </c>
    </row>
    <row r="18" spans="1:39" x14ac:dyDescent="0.25">
      <c r="A18" t="s">
        <v>86</v>
      </c>
      <c r="B18" t="s">
        <v>87</v>
      </c>
      <c r="C18" s="18">
        <v>44620</v>
      </c>
      <c r="D18" s="8">
        <v>370000</v>
      </c>
      <c r="E18" t="s">
        <v>39</v>
      </c>
      <c r="F18" t="s">
        <v>40</v>
      </c>
      <c r="G18" s="8">
        <v>370000</v>
      </c>
      <c r="H18" s="8">
        <v>166400</v>
      </c>
      <c r="I18" s="13">
        <f>H18/G18*100</f>
        <v>44.972972972972975</v>
      </c>
      <c r="J18" s="8">
        <v>362499</v>
      </c>
      <c r="K18" s="8">
        <v>276845</v>
      </c>
      <c r="L18" s="8">
        <f>G18-K18</f>
        <v>93155</v>
      </c>
      <c r="M18" s="8">
        <v>94021.953125</v>
      </c>
      <c r="N18" s="23">
        <f>L18/M18</f>
        <v>0.99077924786515115</v>
      </c>
      <c r="O18" s="28">
        <v>1522</v>
      </c>
      <c r="P18" s="33">
        <f>L18/O18</f>
        <v>61.205650459921159</v>
      </c>
      <c r="Q18" s="38" t="s">
        <v>55</v>
      </c>
      <c r="R18" s="43">
        <f>ABS(N24-N18)*100</f>
        <v>4.160812355408094</v>
      </c>
      <c r="S18" t="s">
        <v>64</v>
      </c>
      <c r="U18" s="8">
        <v>266000</v>
      </c>
      <c r="V18" t="s">
        <v>42</v>
      </c>
      <c r="W18" s="18" t="s">
        <v>43</v>
      </c>
      <c r="Y18" t="s">
        <v>77</v>
      </c>
      <c r="Z18">
        <v>101</v>
      </c>
      <c r="AA18">
        <v>45</v>
      </c>
    </row>
    <row r="19" spans="1:39" x14ac:dyDescent="0.25">
      <c r="A19" t="s">
        <v>88</v>
      </c>
      <c r="B19" t="s">
        <v>89</v>
      </c>
      <c r="C19" s="18">
        <v>44705</v>
      </c>
      <c r="D19" s="8">
        <v>190000</v>
      </c>
      <c r="E19" t="s">
        <v>39</v>
      </c>
      <c r="F19" t="s">
        <v>40</v>
      </c>
      <c r="G19" s="8">
        <v>190000</v>
      </c>
      <c r="H19" s="8">
        <v>56300</v>
      </c>
      <c r="I19" s="13">
        <f>H19/G19*100</f>
        <v>29.631578947368421</v>
      </c>
      <c r="J19" s="8">
        <v>176017</v>
      </c>
      <c r="K19" s="8">
        <v>12972</v>
      </c>
      <c r="L19" s="8">
        <f>G19-K19</f>
        <v>177028</v>
      </c>
      <c r="M19" s="8">
        <v>168783.640625</v>
      </c>
      <c r="N19" s="23">
        <f>L19/M19</f>
        <v>1.0488457254771339</v>
      </c>
      <c r="O19" s="28">
        <v>1352</v>
      </c>
      <c r="P19" s="33">
        <f>L19/O19</f>
        <v>130.9378698224852</v>
      </c>
      <c r="Q19" s="38" t="s">
        <v>41</v>
      </c>
      <c r="R19" s="43">
        <f>ABS(N24-N19)*100</f>
        <v>9.9674601166063752</v>
      </c>
      <c r="S19" t="s">
        <v>76</v>
      </c>
      <c r="U19" s="8">
        <v>8700</v>
      </c>
      <c r="V19" t="s">
        <v>42</v>
      </c>
      <c r="W19" s="18" t="s">
        <v>43</v>
      </c>
      <c r="Y19" t="s">
        <v>44</v>
      </c>
      <c r="Z19">
        <v>401</v>
      </c>
      <c r="AA19">
        <v>69</v>
      </c>
    </row>
    <row r="20" spans="1:39" x14ac:dyDescent="0.25">
      <c r="A20" t="s">
        <v>90</v>
      </c>
      <c r="B20" t="s">
        <v>91</v>
      </c>
      <c r="C20" s="18">
        <v>44411</v>
      </c>
      <c r="D20" s="8">
        <v>225000</v>
      </c>
      <c r="E20" t="s">
        <v>39</v>
      </c>
      <c r="F20" t="s">
        <v>40</v>
      </c>
      <c r="G20" s="8">
        <v>225000</v>
      </c>
      <c r="H20" s="8">
        <v>52600</v>
      </c>
      <c r="I20" s="13">
        <f>H20/G20*100</f>
        <v>23.377777777777776</v>
      </c>
      <c r="J20" s="8">
        <v>192735</v>
      </c>
      <c r="K20" s="8">
        <v>29995</v>
      </c>
      <c r="L20" s="8">
        <f>G20-K20</f>
        <v>195005</v>
      </c>
      <c r="M20" s="8">
        <v>168467.90625</v>
      </c>
      <c r="N20" s="23">
        <f>L20/M20</f>
        <v>1.1575201730745082</v>
      </c>
      <c r="O20" s="28">
        <v>1120</v>
      </c>
      <c r="P20" s="33">
        <f>L20/O20</f>
        <v>174.11160714285714</v>
      </c>
      <c r="Q20" s="38" t="s">
        <v>41</v>
      </c>
      <c r="R20" s="43">
        <f>ABS(N24-N20)*100</f>
        <v>20.834904876343796</v>
      </c>
      <c r="S20" t="s">
        <v>50</v>
      </c>
      <c r="U20" s="8">
        <v>21000</v>
      </c>
      <c r="V20" t="s">
        <v>42</v>
      </c>
      <c r="W20" s="18" t="s">
        <v>43</v>
      </c>
      <c r="Y20" t="s">
        <v>44</v>
      </c>
      <c r="Z20">
        <v>401</v>
      </c>
      <c r="AA20">
        <v>79</v>
      </c>
    </row>
    <row r="21" spans="1:39" ht="15.75" thickBot="1" x14ac:dyDescent="0.3">
      <c r="A21" t="s">
        <v>92</v>
      </c>
      <c r="B21" t="s">
        <v>93</v>
      </c>
      <c r="C21" s="18">
        <v>44547</v>
      </c>
      <c r="D21" s="8">
        <v>128200</v>
      </c>
      <c r="E21" t="s">
        <v>39</v>
      </c>
      <c r="F21" t="s">
        <v>40</v>
      </c>
      <c r="G21" s="8">
        <v>128200</v>
      </c>
      <c r="H21" s="8">
        <v>64100</v>
      </c>
      <c r="I21" s="13">
        <f>H21/G21*100</f>
        <v>50</v>
      </c>
      <c r="J21" s="8">
        <v>137033</v>
      </c>
      <c r="K21" s="8">
        <v>44041</v>
      </c>
      <c r="L21" s="8">
        <f>G21-K21</f>
        <v>84159</v>
      </c>
      <c r="M21" s="8">
        <v>109273.796875</v>
      </c>
      <c r="N21" s="23">
        <f>L21/M21</f>
        <v>0.77016633819607083</v>
      </c>
      <c r="O21" s="28">
        <v>1170</v>
      </c>
      <c r="P21" s="33">
        <f>L21/O21</f>
        <v>71.930769230769229</v>
      </c>
      <c r="Q21" s="38" t="s">
        <v>41</v>
      </c>
      <c r="R21" s="43">
        <f>ABS(N24-N21)*100</f>
        <v>17.900478611499938</v>
      </c>
      <c r="S21" t="s">
        <v>50</v>
      </c>
      <c r="U21" s="8">
        <v>35730</v>
      </c>
      <c r="V21" t="s">
        <v>42</v>
      </c>
      <c r="W21" s="18" t="s">
        <v>43</v>
      </c>
      <c r="X21" t="s">
        <v>94</v>
      </c>
      <c r="Y21" t="s">
        <v>44</v>
      </c>
      <c r="Z21">
        <v>401</v>
      </c>
      <c r="AA21">
        <v>58</v>
      </c>
    </row>
    <row r="22" spans="1:39" ht="15.75" thickTop="1" x14ac:dyDescent="0.25">
      <c r="A22" s="4"/>
      <c r="B22" s="4"/>
      <c r="C22" s="19" t="s">
        <v>95</v>
      </c>
      <c r="D22" s="9">
        <f>+SUM(D2:D21)</f>
        <v>4703700</v>
      </c>
      <c r="E22" s="4"/>
      <c r="F22" s="4"/>
      <c r="G22" s="9">
        <f>+SUM(G2:G21)</f>
        <v>4703700</v>
      </c>
      <c r="H22" s="9">
        <f>+SUM(H2:H21)</f>
        <v>1726200</v>
      </c>
      <c r="I22" s="14"/>
      <c r="J22" s="9">
        <f>+SUM(J2:J21)</f>
        <v>4616824</v>
      </c>
      <c r="K22" s="9"/>
      <c r="L22" s="9">
        <f>+SUM(L2:L21)</f>
        <v>2850655</v>
      </c>
      <c r="M22" s="9">
        <f>+SUM(M2:M21)</f>
        <v>2907714.82421875</v>
      </c>
      <c r="N22" s="24"/>
      <c r="O22" s="29"/>
      <c r="P22" s="34">
        <f>AVERAGE(P2:P21)</f>
        <v>86.555330767434043</v>
      </c>
      <c r="Q22" s="39"/>
      <c r="R22" s="44">
        <f>ABS(N24-N23)*100</f>
        <v>3.1205278579787277</v>
      </c>
      <c r="S22" s="4"/>
      <c r="T22" s="4"/>
      <c r="U22" s="9"/>
      <c r="V22" s="4"/>
      <c r="W22" s="1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x14ac:dyDescent="0.25">
      <c r="A23" s="5"/>
      <c r="B23" s="5"/>
      <c r="C23" s="20"/>
      <c r="D23" s="10"/>
      <c r="E23" s="5"/>
      <c r="F23" s="5"/>
      <c r="G23" s="10"/>
      <c r="H23" s="10" t="s">
        <v>96</v>
      </c>
      <c r="I23" s="15">
        <f>H22/G22*100</f>
        <v>36.698769054148862</v>
      </c>
      <c r="J23" s="10"/>
      <c r="K23" s="10"/>
      <c r="L23" s="10"/>
      <c r="M23" s="10" t="s">
        <v>97</v>
      </c>
      <c r="N23" s="25">
        <f>L22/M22</f>
        <v>0.98037640289085748</v>
      </c>
      <c r="O23" s="30"/>
      <c r="P23" s="35" t="s">
        <v>98</v>
      </c>
      <c r="Q23" s="40">
        <f>STDEV(N2:N21)</f>
        <v>0.20858881135792506</v>
      </c>
      <c r="R23" s="45"/>
      <c r="S23" s="5"/>
      <c r="T23" s="5"/>
      <c r="U23" s="10"/>
      <c r="V23" s="5"/>
      <c r="W23" s="20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x14ac:dyDescent="0.25">
      <c r="A24" s="6"/>
      <c r="B24" s="6"/>
      <c r="C24" s="21"/>
      <c r="D24" s="11"/>
      <c r="E24" s="6"/>
      <c r="F24" s="6"/>
      <c r="G24" s="11"/>
      <c r="H24" s="11" t="s">
        <v>99</v>
      </c>
      <c r="I24" s="16">
        <f>STDEV(I2:I21)</f>
        <v>9.018268515310373</v>
      </c>
      <c r="J24" s="11"/>
      <c r="K24" s="11"/>
      <c r="L24" s="11"/>
      <c r="M24" s="11" t="s">
        <v>100</v>
      </c>
      <c r="N24" s="26">
        <f>AVERAGE(N2:N21)</f>
        <v>0.9491711243110702</v>
      </c>
      <c r="O24" s="31"/>
      <c r="P24" s="36" t="s">
        <v>101</v>
      </c>
      <c r="Q24" s="47">
        <f>AVERAGE(R2:R21)</f>
        <v>17.407857080484476</v>
      </c>
      <c r="R24" s="46" t="s">
        <v>102</v>
      </c>
      <c r="S24" s="6">
        <f>+(Q24/N24)</f>
        <v>18.340061801942714</v>
      </c>
      <c r="T24" s="6"/>
      <c r="U24" s="11"/>
      <c r="V24" s="6"/>
      <c r="W24" s="21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6" spans="1:39" s="1" customFormat="1" x14ac:dyDescent="0.25">
      <c r="A26" s="1" t="s">
        <v>103</v>
      </c>
      <c r="C26" s="48"/>
      <c r="D26" s="49"/>
      <c r="G26" s="49"/>
      <c r="H26" s="49"/>
      <c r="I26" s="50"/>
      <c r="J26" s="49"/>
      <c r="K26" s="49"/>
      <c r="L26" s="49"/>
      <c r="M26" s="49"/>
      <c r="N26" s="51"/>
      <c r="O26" s="52"/>
      <c r="P26" s="53"/>
      <c r="Q26" s="54"/>
      <c r="R26" s="55"/>
      <c r="U26" s="49"/>
      <c r="W26" s="48"/>
    </row>
  </sheetData>
  <conditionalFormatting sqref="A2:AM2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BBE3-C928-4433-B63F-208D32E82D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2024-01-04T16:05:30Z</dcterms:created>
  <dcterms:modified xsi:type="dcterms:W3CDTF">2024-01-04T16:11:23Z</dcterms:modified>
</cp:coreProperties>
</file>