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Budget &amp; Reserves\Reserve Study\Reserve 10-15 Year\"/>
    </mc:Choice>
  </mc:AlternateContent>
  <xr:revisionPtr revIDLastSave="0" documentId="13_ncr:1_{D2975FC5-6C52-4852-9374-4BCC79C63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Sheet1!$B$1:$W$113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4" i="1" l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U88" i="1"/>
  <c r="V88" i="1" s="1"/>
  <c r="W88" i="1" s="1"/>
  <c r="U74" i="1"/>
  <c r="V74" i="1" s="1"/>
  <c r="W74" i="1" s="1"/>
  <c r="U58" i="1"/>
  <c r="V58" i="1" s="1"/>
  <c r="W58" i="1" s="1"/>
  <c r="U40" i="1"/>
  <c r="V40" i="1" s="1"/>
  <c r="W40" i="1" s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F109" i="1" s="1"/>
  <c r="G103" i="1" s="1"/>
  <c r="T106" i="1"/>
  <c r="C106" i="1"/>
  <c r="W101" i="1"/>
  <c r="U59" i="1"/>
  <c r="V59" i="1" s="1"/>
  <c r="W59" i="1" s="1"/>
  <c r="V86" i="1"/>
  <c r="W86" i="1" s="1"/>
  <c r="U102" i="1"/>
  <c r="V102" i="1" s="1"/>
  <c r="W102" i="1" s="1"/>
  <c r="U100" i="1"/>
  <c r="V100" i="1" s="1"/>
  <c r="W100" i="1" s="1"/>
  <c r="U99" i="1"/>
  <c r="V99" i="1" s="1"/>
  <c r="W99" i="1" s="1"/>
  <c r="U98" i="1"/>
  <c r="V98" i="1"/>
  <c r="W98" i="1" s="1"/>
  <c r="U97" i="1"/>
  <c r="V97" i="1" s="1"/>
  <c r="W97" i="1" s="1"/>
  <c r="V96" i="1"/>
  <c r="W96" i="1" s="1"/>
  <c r="U95" i="1"/>
  <c r="V95" i="1"/>
  <c r="W95" i="1" s="1"/>
  <c r="U94" i="1"/>
  <c r="V94" i="1" s="1"/>
  <c r="W94" i="1" s="1"/>
  <c r="U93" i="1"/>
  <c r="V93" i="1"/>
  <c r="W93" i="1"/>
  <c r="U92" i="1"/>
  <c r="V92" i="1" s="1"/>
  <c r="W92" i="1" s="1"/>
  <c r="U91" i="1"/>
  <c r="V91" i="1" s="1"/>
  <c r="W91" i="1" s="1"/>
  <c r="U90" i="1"/>
  <c r="W90" i="1"/>
  <c r="U89" i="1"/>
  <c r="V89" i="1" s="1"/>
  <c r="W89" i="1" s="1"/>
  <c r="U87" i="1"/>
  <c r="V87" i="1" s="1"/>
  <c r="W87" i="1" s="1"/>
  <c r="U85" i="1"/>
  <c r="V85" i="1"/>
  <c r="W85" i="1"/>
  <c r="U84" i="1"/>
  <c r="V84" i="1" s="1"/>
  <c r="W84" i="1" s="1"/>
  <c r="U83" i="1"/>
  <c r="V83" i="1" s="1"/>
  <c r="W83" i="1" s="1"/>
  <c r="U82" i="1"/>
  <c r="V82" i="1"/>
  <c r="W82" i="1" s="1"/>
  <c r="U81" i="1"/>
  <c r="V81" i="1" s="1"/>
  <c r="W81" i="1" s="1"/>
  <c r="U80" i="1"/>
  <c r="V80" i="1"/>
  <c r="W80" i="1"/>
  <c r="U79" i="1"/>
  <c r="V79" i="1" s="1"/>
  <c r="W79" i="1" s="1"/>
  <c r="U78" i="1"/>
  <c r="V78" i="1" s="1"/>
  <c r="W78" i="1" s="1"/>
  <c r="U77" i="1"/>
  <c r="V77" i="1"/>
  <c r="W77" i="1"/>
  <c r="U76" i="1"/>
  <c r="V76" i="1" s="1"/>
  <c r="W76" i="1" s="1"/>
  <c r="U75" i="1"/>
  <c r="V75" i="1" s="1"/>
  <c r="W75" i="1" s="1"/>
  <c r="U73" i="1"/>
  <c r="V73" i="1"/>
  <c r="W73" i="1" s="1"/>
  <c r="U72" i="1"/>
  <c r="V72" i="1" s="1"/>
  <c r="W72" i="1" s="1"/>
  <c r="U71" i="1"/>
  <c r="V71" i="1"/>
  <c r="W71" i="1"/>
  <c r="U70" i="1"/>
  <c r="V70" i="1" s="1"/>
  <c r="W70" i="1" s="1"/>
  <c r="U69" i="1"/>
  <c r="V69" i="1" s="1"/>
  <c r="W69" i="1" s="1"/>
  <c r="U68" i="1"/>
  <c r="V68" i="1"/>
  <c r="W68" i="1"/>
  <c r="U67" i="1"/>
  <c r="V67" i="1" s="1"/>
  <c r="W67" i="1" s="1"/>
  <c r="U66" i="1"/>
  <c r="V66" i="1" s="1"/>
  <c r="W66" i="1" s="1"/>
  <c r="U65" i="1"/>
  <c r="V65" i="1"/>
  <c r="W65" i="1" s="1"/>
  <c r="U64" i="1"/>
  <c r="V64" i="1" s="1"/>
  <c r="W64" i="1" s="1"/>
  <c r="U63" i="1"/>
  <c r="V63" i="1"/>
  <c r="W63" i="1"/>
  <c r="U62" i="1"/>
  <c r="V62" i="1" s="1"/>
  <c r="W62" i="1" s="1"/>
  <c r="U61" i="1"/>
  <c r="V61" i="1" s="1"/>
  <c r="W61" i="1" s="1"/>
  <c r="U60" i="1"/>
  <c r="V60" i="1"/>
  <c r="W60" i="1"/>
  <c r="U55" i="1"/>
  <c r="V55" i="1" s="1"/>
  <c r="W55" i="1" s="1"/>
  <c r="U54" i="1"/>
  <c r="V54" i="1" s="1"/>
  <c r="W54" i="1" s="1"/>
  <c r="U53" i="1"/>
  <c r="V53" i="1"/>
  <c r="W53" i="1" s="1"/>
  <c r="U52" i="1"/>
  <c r="V52" i="1" s="1"/>
  <c r="W52" i="1" s="1"/>
  <c r="U51" i="1"/>
  <c r="V51" i="1" s="1"/>
  <c r="W51" i="1" s="1"/>
  <c r="U50" i="1"/>
  <c r="V50" i="1" s="1"/>
  <c r="W50" i="1" s="1"/>
  <c r="U49" i="1"/>
  <c r="V49" i="1" s="1"/>
  <c r="W49" i="1" s="1"/>
  <c r="U48" i="1"/>
  <c r="V48" i="1"/>
  <c r="W48" i="1"/>
  <c r="U47" i="1"/>
  <c r="V47" i="1" s="1"/>
  <c r="W47" i="1" s="1"/>
  <c r="U46" i="1"/>
  <c r="V46" i="1" s="1"/>
  <c r="W46" i="1" s="1"/>
  <c r="U45" i="1"/>
  <c r="V45" i="1"/>
  <c r="W45" i="1" s="1"/>
  <c r="U44" i="1"/>
  <c r="V44" i="1" s="1"/>
  <c r="W44" i="1" s="1"/>
  <c r="U43" i="1"/>
  <c r="V43" i="1" s="1"/>
  <c r="W43" i="1" s="1"/>
  <c r="U42" i="1"/>
  <c r="V42" i="1" s="1"/>
  <c r="W42" i="1" s="1"/>
  <c r="U41" i="1"/>
  <c r="V41" i="1" s="1"/>
  <c r="W41" i="1" s="1"/>
  <c r="U39" i="1"/>
  <c r="V39" i="1"/>
  <c r="W39" i="1"/>
  <c r="U38" i="1"/>
  <c r="V38" i="1" s="1"/>
  <c r="W38" i="1" s="1"/>
  <c r="U37" i="1"/>
  <c r="V37" i="1" s="1"/>
  <c r="W37" i="1" s="1"/>
  <c r="U36" i="1"/>
  <c r="V36" i="1"/>
  <c r="W36" i="1" s="1"/>
  <c r="U35" i="1"/>
  <c r="V35" i="1" s="1"/>
  <c r="W35" i="1" s="1"/>
  <c r="U34" i="1"/>
  <c r="V34" i="1" s="1"/>
  <c r="W34" i="1" s="1"/>
  <c r="U33" i="1"/>
  <c r="V33" i="1" s="1"/>
  <c r="W33" i="1" s="1"/>
  <c r="U32" i="1"/>
  <c r="V32" i="1" s="1"/>
  <c r="W32" i="1" s="1"/>
  <c r="U31" i="1"/>
  <c r="V31" i="1"/>
  <c r="W31" i="1"/>
  <c r="U30" i="1"/>
  <c r="V30" i="1" s="1"/>
  <c r="W30" i="1" s="1"/>
  <c r="U29" i="1"/>
  <c r="V29" i="1" s="1"/>
  <c r="W29" i="1" s="1"/>
  <c r="U28" i="1"/>
  <c r="V28" i="1"/>
  <c r="W28" i="1" s="1"/>
  <c r="U27" i="1"/>
  <c r="V27" i="1"/>
  <c r="W27" i="1"/>
  <c r="U26" i="1"/>
  <c r="V26" i="1" s="1"/>
  <c r="W26" i="1" s="1"/>
  <c r="U25" i="1"/>
  <c r="V25" i="1" s="1"/>
  <c r="W25" i="1" s="1"/>
  <c r="U24" i="1"/>
  <c r="V24" i="1" s="1"/>
  <c r="W24" i="1" s="1"/>
  <c r="U23" i="1"/>
  <c r="V23" i="1"/>
  <c r="W23" i="1"/>
  <c r="U22" i="1"/>
  <c r="V22" i="1" s="1"/>
  <c r="W22" i="1" s="1"/>
  <c r="U21" i="1"/>
  <c r="V21" i="1" s="1"/>
  <c r="W21" i="1" s="1"/>
  <c r="U20" i="1"/>
  <c r="V20" i="1"/>
  <c r="W20" i="1" s="1"/>
  <c r="U19" i="1"/>
  <c r="V19" i="1"/>
  <c r="W19" i="1"/>
  <c r="U18" i="1"/>
  <c r="V18" i="1" s="1"/>
  <c r="W18" i="1" s="1"/>
  <c r="U17" i="1"/>
  <c r="V17" i="1" s="1"/>
  <c r="W17" i="1" s="1"/>
  <c r="U16" i="1"/>
  <c r="V16" i="1" s="1"/>
  <c r="W16" i="1" s="1"/>
  <c r="U15" i="1"/>
  <c r="V15" i="1"/>
  <c r="W15" i="1"/>
  <c r="U14" i="1"/>
  <c r="V14" i="1" s="1"/>
  <c r="W14" i="1" s="1"/>
  <c r="U13" i="1"/>
  <c r="V13" i="1" s="1"/>
  <c r="W13" i="1" s="1"/>
  <c r="U12" i="1"/>
  <c r="V12" i="1"/>
  <c r="W12" i="1" s="1"/>
  <c r="U11" i="1"/>
  <c r="V11" i="1"/>
  <c r="W11" i="1"/>
  <c r="U10" i="1"/>
  <c r="V10" i="1" s="1"/>
  <c r="W10" i="1" s="1"/>
  <c r="U9" i="1"/>
  <c r="V9" i="1" s="1"/>
  <c r="W9" i="1" s="1"/>
  <c r="U8" i="1"/>
  <c r="V8" i="1"/>
  <c r="U7" i="1"/>
  <c r="V7" i="1" s="1"/>
  <c r="W7" i="1" s="1"/>
  <c r="U6" i="1"/>
  <c r="V6" i="1" s="1"/>
  <c r="U57" i="1"/>
  <c r="V57" i="1" s="1"/>
  <c r="W57" i="1" s="1"/>
  <c r="U56" i="1"/>
  <c r="V56" i="1"/>
  <c r="W56" i="1"/>
  <c r="F108" i="1"/>
  <c r="W8" i="1"/>
  <c r="W6" i="1" l="1"/>
  <c r="W106" i="1" s="1"/>
  <c r="V106" i="1"/>
  <c r="G108" i="1"/>
  <c r="G109" i="1" s="1"/>
  <c r="H103" i="1" s="1"/>
  <c r="U106" i="1"/>
  <c r="H108" i="1" l="1"/>
  <c r="H109" i="1" s="1"/>
  <c r="I103" i="1" s="1"/>
  <c r="I108" i="1" l="1"/>
  <c r="I109" i="1" s="1"/>
  <c r="J103" i="1" s="1"/>
  <c r="J108" i="1" l="1"/>
  <c r="J109" i="1" s="1"/>
  <c r="K103" i="1" s="1"/>
  <c r="K108" i="1" l="1"/>
  <c r="K109" i="1" s="1"/>
  <c r="L103" i="1" s="1"/>
  <c r="L108" i="1" l="1"/>
  <c r="L109" i="1" s="1"/>
  <c r="M103" i="1" s="1"/>
  <c r="M108" i="1" l="1"/>
  <c r="M109" i="1" s="1"/>
  <c r="N103" i="1" s="1"/>
  <c r="N108" i="1" l="1"/>
  <c r="N109" i="1" s="1"/>
  <c r="O103" i="1" s="1"/>
  <c r="O108" i="1" l="1"/>
  <c r="O109" i="1" s="1"/>
  <c r="P103" i="1" s="1"/>
  <c r="P108" i="1" l="1"/>
  <c r="P109" i="1" s="1"/>
  <c r="Q103" i="1" s="1"/>
  <c r="Q108" i="1" l="1"/>
  <c r="Q109" i="1" s="1"/>
  <c r="R103" i="1" s="1"/>
  <c r="R108" i="1" l="1"/>
  <c r="R109" i="1" s="1"/>
  <c r="S103" i="1" s="1"/>
  <c r="S108" i="1" l="1"/>
  <c r="S109" i="1"/>
  <c r="T103" i="1" s="1"/>
  <c r="T108" i="1" l="1"/>
  <c r="T109" i="1" s="1"/>
</calcChain>
</file>

<file path=xl/sharedStrings.xml><?xml version="1.0" encoding="utf-8"?>
<sst xmlns="http://schemas.openxmlformats.org/spreadsheetml/2006/main" count="296" uniqueCount="123">
  <si>
    <t>ITEM DESCRIPTION</t>
  </si>
  <si>
    <t>EST. REPLACE.</t>
  </si>
  <si>
    <t>EST. LIFE IN</t>
  </si>
  <si>
    <t>YEARS</t>
  </si>
  <si>
    <t>YEARS TO</t>
  </si>
  <si>
    <t>REPLACE</t>
  </si>
  <si>
    <t>RESERVE</t>
  </si>
  <si>
    <t>Lobby/Upper Flr Tile-Bldg. 1</t>
  </si>
  <si>
    <t>Lobby/Upper Flr Tile-Bldg. 2</t>
  </si>
  <si>
    <t>Lobby/Upper Flr Tile-Bldg. 3/4</t>
  </si>
  <si>
    <t>Lobby/Upper Flr Tile-Bldg. 5/6</t>
  </si>
  <si>
    <t>Garage Lobby Flr Tile-Bldg. 1/2</t>
  </si>
  <si>
    <t>Garage Lobby Flr Tile-Bldg. 3/4</t>
  </si>
  <si>
    <t>Garage Lobby Flr Tile-Bldg. 5/6</t>
  </si>
  <si>
    <t>Mid-Rise Balcony Walls Bldg.1-6</t>
  </si>
  <si>
    <t>Mid-Rise Buidlings Fascia Rehab.</t>
  </si>
  <si>
    <t>Gated Entry System</t>
  </si>
  <si>
    <t>Mid-Rise Corridor Ceilings Bldg. 1</t>
  </si>
  <si>
    <t>Mid-Rise Corridor Ceilings Bldg. 2</t>
  </si>
  <si>
    <t>Mid-Rise Corridor Ceilings Bldg. 3</t>
  </si>
  <si>
    <t>Mid-Rise Corridor Ceilings Bldg. 4</t>
  </si>
  <si>
    <t>Mid-Rise Corridor Ceilings Bldg. 5</t>
  </si>
  <si>
    <t>Mid-Rise Corridor Ceilings Bldg. 6</t>
  </si>
  <si>
    <t>Restaurant Renovation</t>
  </si>
  <si>
    <t>Tennis Court Renovation</t>
  </si>
  <si>
    <t>Retaining Wall - Belmont Road</t>
  </si>
  <si>
    <t>Bathroom Renovations - Pool</t>
  </si>
  <si>
    <t>Elevator Controls - Buildings 1-6</t>
  </si>
  <si>
    <t>Swimming Pool Filter</t>
  </si>
  <si>
    <t>Clubhouse Awning</t>
  </si>
  <si>
    <t>Septic System Repairs</t>
  </si>
  <si>
    <t>Walkway/Island Light Posts</t>
  </si>
  <si>
    <t>Clubhouse Restrooms</t>
  </si>
  <si>
    <t>Mid-Rise Lobby Décor</t>
  </si>
  <si>
    <t>OPENING CASH BALANCE</t>
  </si>
  <si>
    <t>RESERVE CONTRIBUTION</t>
  </si>
  <si>
    <t>SPECIAL ASSESSMENT</t>
  </si>
  <si>
    <t>RESERVE EXPENDITURES</t>
  </si>
  <si>
    <t>CUMULATIVE RESERVE BALANCE</t>
  </si>
  <si>
    <t>Mid-Rise Common Area Windows</t>
  </si>
  <si>
    <t>Build. Envelope Cond. Survey</t>
  </si>
  <si>
    <t>Landscaping Additions &amp; Improv.</t>
  </si>
  <si>
    <t>COST (20 YRS)</t>
  </si>
  <si>
    <t>Rehabilitation Pool Apartment</t>
  </si>
  <si>
    <t>HVAC Roof Mid-Rise Build. 1/2</t>
  </si>
  <si>
    <t>HVAC Roof Mid-Rise Build. 3/4</t>
  </si>
  <si>
    <t>HVAC Roof Mid-Rise Build. 5/6</t>
  </si>
  <si>
    <t>Mid-Rise Garage Wall Painting</t>
  </si>
  <si>
    <t>Poolside Beach Walkway &amp; Circles</t>
  </si>
  <si>
    <t>Paint Mid Rise Balcony Railings</t>
  </si>
  <si>
    <t>Waterproof Balcony Floors</t>
  </si>
  <si>
    <t xml:space="preserve">Paint Entranceways MR </t>
  </si>
  <si>
    <t>Pool Rehabilitation</t>
  </si>
  <si>
    <t>Restaurant Equipment</t>
  </si>
  <si>
    <t>Bituminous Pavement - Parking Lot</t>
  </si>
  <si>
    <t>Fire Sprink. Upgrade Mid-Rise</t>
  </si>
  <si>
    <t>Mid-Rise Water Valves</t>
  </si>
  <si>
    <t>Mid-Rise Entrance Ceilings</t>
  </si>
  <si>
    <t>Swimming Pool Heater</t>
  </si>
  <si>
    <t>Pool Apt. - Trim/Window Replace.</t>
  </si>
  <si>
    <t>Metal Roof Entrance Building 1</t>
  </si>
  <si>
    <t>Metal Roof Entrance Building 2</t>
  </si>
  <si>
    <t>Metal Roof Entrance Building 3</t>
  </si>
  <si>
    <t>Metal Roof Entrance Building 4</t>
  </si>
  <si>
    <t>Metal Roof Entrance Building 5</t>
  </si>
  <si>
    <t>Metal Roof Entrance Building 6</t>
  </si>
  <si>
    <t>Security System (Camera's)</t>
  </si>
  <si>
    <t>Mid-Rise Garage Ceilings</t>
  </si>
  <si>
    <t>C</t>
  </si>
  <si>
    <t>MR</t>
  </si>
  <si>
    <t>Riverside Drive Boundary Fence</t>
  </si>
  <si>
    <t>Retaining Wall - Gordon Richie Rd</t>
  </si>
  <si>
    <t>Restaurant Deck Funiture Replace.</t>
  </si>
  <si>
    <t>Property Lighting</t>
  </si>
  <si>
    <t xml:space="preserve"> </t>
  </si>
  <si>
    <t>Footnote - We don't expect any special assessements unless we have an unanticipated major expense, such a a septic system failure or major weather event.</t>
  </si>
  <si>
    <t xml:space="preserve">               In the Estimated Replacement Cost Column we have built in a 5 percent contingency per year based on the year the work was completed and the Estimated Life In Years Column</t>
  </si>
  <si>
    <t>Intercom Buildings 1-6 &amp; Pedastals</t>
  </si>
  <si>
    <t>Luggage &amp; Bellmans Carts</t>
  </si>
  <si>
    <t>Elevator Cab Interiors</t>
  </si>
  <si>
    <t>Beach Tractor &amp; Utility Cart &amp; Truck</t>
  </si>
  <si>
    <t>Trash Compactor Replacement</t>
  </si>
  <si>
    <t>Eelectrical Panels</t>
  </si>
  <si>
    <t>Restaurant Table, Chairs</t>
  </si>
  <si>
    <t>Midrise Building Repair</t>
  </si>
  <si>
    <t>Future</t>
  </si>
  <si>
    <t>(Over) Under</t>
  </si>
  <si>
    <t>Total</t>
  </si>
  <si>
    <t>Budget</t>
  </si>
  <si>
    <t>Playground</t>
  </si>
  <si>
    <r>
      <t xml:space="preserve">Roof Building 1/2                              </t>
    </r>
    <r>
      <rPr>
        <b/>
        <sz val="12"/>
        <rFont val="Arial"/>
        <family val="2"/>
      </rPr>
      <t xml:space="preserve"> (2017)</t>
    </r>
  </si>
  <si>
    <r>
      <t xml:space="preserve">Roof Building 3/4                           </t>
    </r>
    <r>
      <rPr>
        <b/>
        <sz val="12"/>
        <rFont val="Arial"/>
        <family val="2"/>
      </rPr>
      <t xml:space="preserve"> (2006+22)</t>
    </r>
  </si>
  <si>
    <r>
      <t xml:space="preserve">Roof Building 5/6                              </t>
    </r>
    <r>
      <rPr>
        <b/>
        <sz val="12"/>
        <rFont val="Arial"/>
        <family val="2"/>
      </rPr>
      <t xml:space="preserve"> (2003)</t>
    </r>
  </si>
  <si>
    <r>
      <t xml:space="preserve">Roof - Townhouse 1-8                     </t>
    </r>
    <r>
      <rPr>
        <b/>
        <sz val="12"/>
        <rFont val="Arial"/>
        <family val="2"/>
      </rPr>
      <t xml:space="preserve"> (2003)</t>
    </r>
  </si>
  <si>
    <r>
      <t xml:space="preserve">Roof - Townhouse 9-24                    </t>
    </r>
    <r>
      <rPr>
        <b/>
        <sz val="12"/>
        <rFont val="Arial"/>
        <family val="2"/>
      </rPr>
      <t>(2006)</t>
    </r>
  </si>
  <si>
    <r>
      <t xml:space="preserve">Roof - Townhouse 25-32                 </t>
    </r>
    <r>
      <rPr>
        <b/>
        <sz val="12"/>
        <rFont val="Arial"/>
        <family val="2"/>
      </rPr>
      <t xml:space="preserve"> (2007)  </t>
    </r>
  </si>
  <si>
    <r>
      <t xml:space="preserve">Roof - Restaurant &amp; Adj. Cabanas  </t>
    </r>
    <r>
      <rPr>
        <b/>
        <sz val="12"/>
        <rFont val="Arial"/>
        <family val="2"/>
      </rPr>
      <t xml:space="preserve"> (2007) </t>
    </r>
  </si>
  <si>
    <r>
      <t xml:space="preserve">Roof - Pool Area &amp; Cabanas           </t>
    </r>
    <r>
      <rPr>
        <b/>
        <sz val="12"/>
        <rFont val="Arial"/>
        <family val="2"/>
      </rPr>
      <t xml:space="preserve"> (2010)</t>
    </r>
  </si>
  <si>
    <r>
      <t xml:space="preserve">Roof - Belmont Entrance </t>
    </r>
    <r>
      <rPr>
        <b/>
        <sz val="12"/>
        <rFont val="Arial"/>
        <family val="2"/>
      </rPr>
      <t xml:space="preserve">                      (2010)</t>
    </r>
  </si>
  <si>
    <r>
      <t xml:space="preserve">Trim-Pool Area &amp; Cabanas             </t>
    </r>
    <r>
      <rPr>
        <b/>
        <sz val="12"/>
        <rFont val="Arial"/>
        <family val="2"/>
      </rPr>
      <t xml:space="preserve"> (2010)</t>
    </r>
  </si>
  <si>
    <r>
      <t xml:space="preserve">Wall Shingling/Trim T/H 1-16           </t>
    </r>
    <r>
      <rPr>
        <b/>
        <sz val="12"/>
        <rFont val="Arial"/>
        <family val="2"/>
      </rPr>
      <t>(2001)</t>
    </r>
  </si>
  <si>
    <r>
      <t xml:space="preserve">Wall Shingling/Trim T/H 17-24         </t>
    </r>
    <r>
      <rPr>
        <b/>
        <sz val="12"/>
        <rFont val="Arial"/>
        <family val="2"/>
      </rPr>
      <t>(2002)</t>
    </r>
  </si>
  <si>
    <r>
      <t xml:space="preserve">Wall Shingling/Trim T/H 25-32         </t>
    </r>
    <r>
      <rPr>
        <b/>
        <sz val="12"/>
        <rFont val="Arial"/>
        <family val="2"/>
      </rPr>
      <t>(2007)</t>
    </r>
  </si>
  <si>
    <r>
      <t xml:space="preserve">Mid-Rise Waterproof Sealer            </t>
    </r>
    <r>
      <rPr>
        <b/>
        <sz val="12"/>
        <rFont val="Arial"/>
        <family val="2"/>
      </rPr>
      <t xml:space="preserve"> (2016)</t>
    </r>
  </si>
  <si>
    <r>
      <t xml:space="preserve">Walks Townhouse 1-32                   </t>
    </r>
    <r>
      <rPr>
        <b/>
        <sz val="12"/>
        <rFont val="Arial"/>
        <family val="2"/>
      </rPr>
      <t>(2002)</t>
    </r>
  </si>
  <si>
    <r>
      <t xml:space="preserve">Carpet Mid-Rise 1/2                         </t>
    </r>
    <r>
      <rPr>
        <b/>
        <sz val="12"/>
        <rFont val="Arial"/>
        <family val="2"/>
      </rPr>
      <t>(2015)</t>
    </r>
  </si>
  <si>
    <r>
      <t xml:space="preserve">Carpet Mid-Rise 3/4                        </t>
    </r>
    <r>
      <rPr>
        <b/>
        <sz val="12"/>
        <rFont val="Arial"/>
        <family val="2"/>
      </rPr>
      <t xml:space="preserve"> (2017)</t>
    </r>
  </si>
  <si>
    <r>
      <t xml:space="preserve">Carpet Mid-Rise 5/6 </t>
    </r>
    <r>
      <rPr>
        <b/>
        <sz val="12"/>
        <rFont val="Arial"/>
        <family val="2"/>
      </rPr>
      <t xml:space="preserve">                                (2016)</t>
    </r>
  </si>
  <si>
    <r>
      <t>Main Ocean Walk Between 1,2 &amp; 3,4</t>
    </r>
    <r>
      <rPr>
        <b/>
        <sz val="12"/>
        <rFont val="Arial"/>
        <family val="2"/>
      </rPr>
      <t xml:space="preserve"> (2017)</t>
    </r>
  </si>
  <si>
    <r>
      <t xml:space="preserve">Mid-Rise Cor. Wall &amp; Door Paint.     </t>
    </r>
    <r>
      <rPr>
        <b/>
        <sz val="12"/>
        <rFont val="Arial"/>
        <family val="2"/>
      </rPr>
      <t xml:space="preserve"> (2017)</t>
    </r>
  </si>
  <si>
    <r>
      <t xml:space="preserve">Mid-Rise Hallway Upgrades       </t>
    </r>
    <r>
      <rPr>
        <b/>
        <sz val="12"/>
        <rFont val="Arial"/>
        <family val="2"/>
      </rPr>
      <t>(2014-2017)</t>
    </r>
  </si>
  <si>
    <r>
      <t xml:space="preserve">New Decking - Pool Interior              </t>
    </r>
    <r>
      <rPr>
        <b/>
        <sz val="12"/>
        <rFont val="Arial"/>
        <family val="2"/>
      </rPr>
      <t xml:space="preserve"> (2013)</t>
    </r>
  </si>
  <si>
    <r>
      <t xml:space="preserve">New Decking - Pool Exterior            </t>
    </r>
    <r>
      <rPr>
        <b/>
        <sz val="12"/>
        <rFont val="Arial"/>
        <family val="2"/>
      </rPr>
      <t xml:space="preserve"> (2014)</t>
    </r>
  </si>
  <si>
    <r>
      <t xml:space="preserve">New Decking - Club House              </t>
    </r>
    <r>
      <rPr>
        <b/>
        <sz val="12"/>
        <rFont val="Arial"/>
        <family val="2"/>
      </rPr>
      <t xml:space="preserve"> (2015)</t>
    </r>
  </si>
  <si>
    <r>
      <t>Retaining Wall - Tennis Courts</t>
    </r>
    <r>
      <rPr>
        <b/>
        <sz val="12"/>
        <rFont val="Arial"/>
        <family val="2"/>
      </rPr>
      <t xml:space="preserve">           (2017)</t>
    </r>
  </si>
  <si>
    <r>
      <t xml:space="preserve">Townhouse Exterior Fence &amp; Trellis  </t>
    </r>
    <r>
      <rPr>
        <b/>
        <sz val="12"/>
        <rFont val="Arial"/>
        <family val="2"/>
      </rPr>
      <t>(2017)</t>
    </r>
  </si>
  <si>
    <r>
      <t xml:space="preserve">Replace Mid-Rise Garage Doors      </t>
    </r>
    <r>
      <rPr>
        <b/>
        <sz val="12"/>
        <rFont val="Arial"/>
        <family val="2"/>
      </rPr>
      <t xml:space="preserve"> (2015)</t>
    </r>
  </si>
  <si>
    <r>
      <t xml:space="preserve">Sign Replacement                             </t>
    </r>
    <r>
      <rPr>
        <b/>
        <sz val="12"/>
        <rFont val="Arial"/>
        <family val="2"/>
      </rPr>
      <t>(2017)</t>
    </r>
  </si>
  <si>
    <r>
      <t xml:space="preserve">Pool Side Furniture                           </t>
    </r>
    <r>
      <rPr>
        <b/>
        <sz val="12"/>
        <rFont val="Arial"/>
        <family val="2"/>
      </rPr>
      <t xml:space="preserve"> (2016)</t>
    </r>
  </si>
  <si>
    <r>
      <t xml:space="preserve">                    </t>
    </r>
    <r>
      <rPr>
        <b/>
        <sz val="12"/>
        <rFont val="Arial"/>
        <family val="2"/>
      </rPr>
      <t xml:space="preserve"> In years 2027 and beyond the reserve contribution may need to be increased to avoid future deficit spending.</t>
    </r>
  </si>
  <si>
    <t xml:space="preserve">  </t>
  </si>
  <si>
    <r>
      <t xml:space="preserve">INTEREST/OPERATING ADJ. (2%) </t>
    </r>
    <r>
      <rPr>
        <b/>
        <sz val="12"/>
        <color rgb="FFFF0000"/>
        <rFont val="Arial"/>
        <family val="2"/>
      </rPr>
      <t>(Adj in Formula is 1.5%)</t>
    </r>
  </si>
  <si>
    <t>BELMONT CONDOMINIUM TRUST REPLACEMENT COSTS 2022 (15 Year with 5% Contingency Included in Estimated Costs) Updated Updated Auguust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</si>
</sst>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4" borderId="29" applyNumberFormat="0" applyFont="0" applyAlignment="0" applyProtection="0"/>
  </cellStyleXfs>
  <cellXfs count="100">
    <xf numFmtId="0" fontId="0" fillId="0" borderId="0" xfId="0"/>
    <xf numFmtId="44" fontId="2" fillId="0" borderId="0" xfId="1" applyFont="1" applyFill="1" applyBorder="1"/>
    <xf numFmtId="0" fontId="2" fillId="0" borderId="0" xfId="0" applyFont="1"/>
    <xf numFmtId="0" fontId="3" fillId="0" borderId="0" xfId="0" applyFont="1"/>
    <xf numFmtId="44" fontId="3" fillId="0" borderId="0" xfId="1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44" fontId="3" fillId="0" borderId="1" xfId="1" applyFont="1" applyFill="1" applyBorder="1"/>
    <xf numFmtId="1" fontId="3" fillId="0" borderId="1" xfId="0" applyNumberFormat="1" applyFont="1" applyBorder="1" applyAlignment="1">
      <alignment horizontal="center"/>
    </xf>
    <xf numFmtId="44" fontId="3" fillId="0" borderId="1" xfId="1" applyNumberFormat="1" applyFont="1" applyFill="1" applyBorder="1"/>
    <xf numFmtId="44" fontId="3" fillId="0" borderId="2" xfId="1" applyNumberFormat="1" applyFont="1" applyFill="1" applyBorder="1"/>
    <xf numFmtId="44" fontId="3" fillId="0" borderId="6" xfId="1" applyFont="1" applyFill="1" applyBorder="1"/>
    <xf numFmtId="44" fontId="3" fillId="0" borderId="7" xfId="1" applyFont="1" applyFill="1" applyBorder="1"/>
    <xf numFmtId="44" fontId="3" fillId="0" borderId="8" xfId="1" applyFont="1" applyFill="1" applyBorder="1"/>
    <xf numFmtId="44" fontId="3" fillId="0" borderId="2" xfId="0" applyNumberFormat="1" applyFont="1" applyBorder="1"/>
    <xf numFmtId="44" fontId="3" fillId="0" borderId="1" xfId="0" applyNumberFormat="1" applyFont="1" applyBorder="1"/>
    <xf numFmtId="44" fontId="3" fillId="0" borderId="0" xfId="0" applyNumberFormat="1" applyFont="1"/>
    <xf numFmtId="44" fontId="3" fillId="2" borderId="2" xfId="1" applyNumberFormat="1" applyFont="1" applyFill="1" applyBorder="1"/>
    <xf numFmtId="44" fontId="3" fillId="2" borderId="0" xfId="1" applyFont="1" applyFill="1" applyBorder="1"/>
    <xf numFmtId="0" fontId="3" fillId="0" borderId="1" xfId="0" applyFont="1" applyBorder="1" applyAlignment="1">
      <alignment horizontal="center"/>
    </xf>
    <xf numFmtId="44" fontId="3" fillId="0" borderId="4" xfId="1" applyNumberFormat="1" applyFont="1" applyFill="1" applyBorder="1"/>
    <xf numFmtId="44" fontId="3" fillId="0" borderId="9" xfId="0" applyNumberFormat="1" applyFont="1" applyBorder="1"/>
    <xf numFmtId="44" fontId="3" fillId="2" borderId="1" xfId="1" applyNumberFormat="1" applyFont="1" applyFill="1" applyBorder="1"/>
    <xf numFmtId="0" fontId="3" fillId="2" borderId="1" xfId="0" applyFont="1" applyFill="1" applyBorder="1"/>
    <xf numFmtId="44" fontId="3" fillId="0" borderId="9" xfId="1" applyNumberFormat="1" applyFont="1" applyFill="1" applyBorder="1"/>
    <xf numFmtId="44" fontId="3" fillId="0" borderId="10" xfId="1" applyNumberFormat="1" applyFont="1" applyFill="1" applyBorder="1"/>
    <xf numFmtId="44" fontId="3" fillId="0" borderId="2" xfId="0" applyNumberFormat="1" applyFont="1" applyFill="1" applyBorder="1"/>
    <xf numFmtId="0" fontId="3" fillId="0" borderId="0" xfId="0" applyFont="1" applyFill="1" applyBorder="1"/>
    <xf numFmtId="164" fontId="3" fillId="0" borderId="2" xfId="1" applyNumberFormat="1" applyFont="1" applyFill="1" applyBorder="1"/>
    <xf numFmtId="0" fontId="3" fillId="0" borderId="9" xfId="0" applyFont="1" applyBorder="1" applyAlignment="1">
      <alignment horizontal="center"/>
    </xf>
    <xf numFmtId="44" fontId="3" fillId="0" borderId="2" xfId="1" applyFont="1" applyFill="1" applyBorder="1"/>
    <xf numFmtId="0" fontId="3" fillId="0" borderId="11" xfId="0" applyFont="1" applyFill="1" applyBorder="1"/>
    <xf numFmtId="0" fontId="2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44" fontId="3" fillId="0" borderId="6" xfId="0" applyNumberFormat="1" applyFont="1" applyFill="1" applyBorder="1"/>
    <xf numFmtId="0" fontId="3" fillId="0" borderId="12" xfId="0" applyFont="1" applyBorder="1" applyAlignment="1">
      <alignment horizontal="center"/>
    </xf>
    <xf numFmtId="44" fontId="3" fillId="0" borderId="12" xfId="1" applyNumberFormat="1" applyFont="1" applyFill="1" applyBorder="1"/>
    <xf numFmtId="44" fontId="3" fillId="0" borderId="12" xfId="0" applyNumberFormat="1" applyFont="1" applyBorder="1"/>
    <xf numFmtId="44" fontId="3" fillId="0" borderId="6" xfId="0" applyNumberFormat="1" applyFont="1" applyBorder="1"/>
    <xf numFmtId="0" fontId="3" fillId="0" borderId="13" xfId="0" applyFont="1" applyBorder="1"/>
    <xf numFmtId="44" fontId="3" fillId="0" borderId="13" xfId="1" applyFont="1" applyFill="1" applyBorder="1"/>
    <xf numFmtId="0" fontId="3" fillId="0" borderId="13" xfId="0" applyFont="1" applyBorder="1" applyAlignment="1">
      <alignment horizontal="center"/>
    </xf>
    <xf numFmtId="44" fontId="3" fillId="0" borderId="13" xfId="1" applyNumberFormat="1" applyFont="1" applyFill="1" applyBorder="1"/>
    <xf numFmtId="44" fontId="3" fillId="0" borderId="14" xfId="0" applyNumberFormat="1" applyFont="1" applyBorder="1"/>
    <xf numFmtId="44" fontId="3" fillId="0" borderId="13" xfId="0" applyNumberFormat="1" applyFont="1" applyBorder="1"/>
    <xf numFmtId="44" fontId="3" fillId="0" borderId="15" xfId="0" applyNumberFormat="1" applyFont="1" applyBorder="1"/>
    <xf numFmtId="44" fontId="3" fillId="0" borderId="15" xfId="0" applyNumberFormat="1" applyFont="1" applyFill="1" applyBorder="1"/>
    <xf numFmtId="44" fontId="3" fillId="0" borderId="15" xfId="1" applyFont="1" applyFill="1" applyBorder="1"/>
    <xf numFmtId="44" fontId="3" fillId="0" borderId="16" xfId="1" applyFont="1" applyFill="1" applyBorder="1"/>
    <xf numFmtId="0" fontId="3" fillId="0" borderId="10" xfId="0" applyFont="1" applyBorder="1"/>
    <xf numFmtId="0" fontId="2" fillId="0" borderId="17" xfId="0" applyFont="1" applyFill="1" applyBorder="1"/>
    <xf numFmtId="0" fontId="3" fillId="0" borderId="12" xfId="0" applyFont="1" applyBorder="1"/>
    <xf numFmtId="0" fontId="2" fillId="0" borderId="6" xfId="0" applyFont="1" applyFill="1" applyBorder="1"/>
    <xf numFmtId="0" fontId="3" fillId="0" borderId="18" xfId="0" applyFont="1" applyFill="1" applyBorder="1" applyAlignment="1">
      <alignment horizontal="center"/>
    </xf>
    <xf numFmtId="44" fontId="3" fillId="0" borderId="12" xfId="1" applyFont="1" applyFill="1" applyBorder="1"/>
    <xf numFmtId="44" fontId="3" fillId="0" borderId="0" xfId="0" applyNumberFormat="1" applyFont="1" applyBorder="1"/>
    <xf numFmtId="0" fontId="2" fillId="0" borderId="19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2" fillId="0" borderId="20" xfId="0" applyFont="1" applyFill="1" applyBorder="1"/>
    <xf numFmtId="0" fontId="3" fillId="0" borderId="1" xfId="0" applyFont="1" applyFill="1" applyBorder="1"/>
    <xf numFmtId="0" fontId="2" fillId="0" borderId="21" xfId="0" applyFont="1" applyFill="1" applyBorder="1"/>
    <xf numFmtId="0" fontId="3" fillId="0" borderId="14" xfId="0" applyFont="1" applyFill="1" applyBorder="1"/>
    <xf numFmtId="0" fontId="3" fillId="0" borderId="22" xfId="0" applyFont="1" applyFill="1" applyBorder="1"/>
    <xf numFmtId="44" fontId="3" fillId="0" borderId="23" xfId="1" applyFont="1" applyFill="1" applyBorder="1"/>
    <xf numFmtId="44" fontId="3" fillId="0" borderId="24" xfId="1" applyFont="1" applyFill="1" applyBorder="1"/>
    <xf numFmtId="44" fontId="3" fillId="2" borderId="7" xfId="1" applyFont="1" applyFill="1" applyBorder="1"/>
    <xf numFmtId="1" fontId="3" fillId="2" borderId="1" xfId="0" applyNumberFormat="1" applyFont="1" applyFill="1" applyBorder="1" applyAlignment="1">
      <alignment horizontal="center"/>
    </xf>
    <xf numFmtId="44" fontId="3" fillId="2" borderId="6" xfId="1" applyFont="1" applyFill="1" applyBorder="1"/>
    <xf numFmtId="1" fontId="2" fillId="2" borderId="1" xfId="0" applyNumberFormat="1" applyFont="1" applyFill="1" applyBorder="1" applyAlignment="1">
      <alignment horizontal="center"/>
    </xf>
    <xf numFmtId="44" fontId="3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25" xfId="0" applyFont="1" applyFill="1" applyBorder="1"/>
    <xf numFmtId="44" fontId="3" fillId="3" borderId="25" xfId="1" applyFont="1" applyFill="1" applyBorder="1"/>
    <xf numFmtId="0" fontId="3" fillId="3" borderId="25" xfId="0" applyFont="1" applyFill="1" applyBorder="1" applyAlignment="1">
      <alignment horizontal="center"/>
    </xf>
    <xf numFmtId="44" fontId="3" fillId="3" borderId="25" xfId="1" applyNumberFormat="1" applyFont="1" applyFill="1" applyBorder="1"/>
    <xf numFmtId="44" fontId="3" fillId="3" borderId="25" xfId="0" applyNumberFormat="1" applyFont="1" applyFill="1" applyBorder="1"/>
    <xf numFmtId="44" fontId="3" fillId="3" borderId="26" xfId="0" applyNumberFormat="1" applyFont="1" applyFill="1" applyBorder="1"/>
    <xf numFmtId="44" fontId="3" fillId="3" borderId="27" xfId="0" applyNumberFormat="1" applyFont="1" applyFill="1" applyBorder="1"/>
    <xf numFmtId="44" fontId="3" fillId="3" borderId="4" xfId="1" applyFont="1" applyFill="1" applyBorder="1"/>
    <xf numFmtId="44" fontId="3" fillId="3" borderId="7" xfId="1" applyFont="1" applyFill="1" applyBorder="1"/>
    <xf numFmtId="44" fontId="3" fillId="3" borderId="28" xfId="1" applyFont="1" applyFill="1" applyBorder="1"/>
    <xf numFmtId="44" fontId="3" fillId="3" borderId="0" xfId="1" applyFont="1" applyFill="1" applyBorder="1"/>
    <xf numFmtId="0" fontId="3" fillId="3" borderId="0" xfId="0" applyFont="1" applyFill="1"/>
    <xf numFmtId="0" fontId="2" fillId="5" borderId="19" xfId="0" applyFont="1" applyFill="1" applyBorder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te" xfId="2" builtinId="10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T114"/>
  <sheetViews>
    <sheetView tabSelected="1" topLeftCell="B1" zoomScale="75" zoomScaleNormal="75" zoomScaleSheetLayoutView="75" workbookViewId="0">
      <pane ySplit="5" topLeftCell="A6" activePane="bottomLeft" state="frozen"/>
      <selection pane="bottomLeft" activeCell="P3" sqref="P3"/>
    </sheetView>
  </sheetViews>
  <sheetFormatPr defaultColWidth="18.140625" defaultRowHeight="16.149999999999999" customHeight="1" x14ac:dyDescent="0.2"/>
  <cols>
    <col min="1" max="1" width="18.140625" style="3" hidden="1" customWidth="1"/>
    <col min="2" max="2" width="60.7109375" style="3" customWidth="1"/>
    <col min="3" max="3" width="20.85546875" style="3" customWidth="1"/>
    <col min="4" max="21" width="18.140625" style="3" customWidth="1"/>
    <col min="22" max="22" width="20" style="3" customWidth="1"/>
    <col min="23" max="23" width="21.5703125" style="3" customWidth="1"/>
    <col min="24" max="16384" width="18.140625" style="3"/>
  </cols>
  <sheetData>
    <row r="2" spans="1:25" ht="16.149999999999999" customHeight="1" x14ac:dyDescent="0.25">
      <c r="C2" s="99" t="s">
        <v>122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5" ht="16.149999999999999" customHeight="1" thickBot="1" x14ac:dyDescent="0.25"/>
    <row r="4" spans="1:25" ht="16.149999999999999" customHeight="1" thickBot="1" x14ac:dyDescent="0.3">
      <c r="B4" s="5"/>
      <c r="C4" s="6" t="s">
        <v>1</v>
      </c>
      <c r="D4" s="6" t="s">
        <v>2</v>
      </c>
      <c r="E4" s="6" t="s">
        <v>4</v>
      </c>
      <c r="F4" s="6">
        <v>2022</v>
      </c>
      <c r="G4" s="6">
        <v>2023</v>
      </c>
      <c r="H4" s="6">
        <v>2024</v>
      </c>
      <c r="I4" s="6">
        <v>2025</v>
      </c>
      <c r="J4" s="6">
        <v>2026</v>
      </c>
      <c r="K4" s="6">
        <v>2027</v>
      </c>
      <c r="L4" s="6">
        <v>2028</v>
      </c>
      <c r="M4" s="6">
        <v>2029</v>
      </c>
      <c r="N4" s="6">
        <v>2030</v>
      </c>
      <c r="O4" s="6">
        <v>2031</v>
      </c>
      <c r="P4" s="7">
        <v>2032</v>
      </c>
      <c r="Q4" s="7">
        <v>2033</v>
      </c>
      <c r="R4" s="7">
        <v>2034</v>
      </c>
      <c r="S4" s="8">
        <v>2035</v>
      </c>
      <c r="T4" s="8">
        <v>2036</v>
      </c>
      <c r="U4" s="7" t="s">
        <v>85</v>
      </c>
      <c r="V4" s="9" t="s">
        <v>87</v>
      </c>
      <c r="W4" s="10" t="s">
        <v>86</v>
      </c>
      <c r="X4" s="11"/>
      <c r="Y4" s="11"/>
    </row>
    <row r="5" spans="1:25" s="12" customFormat="1" ht="16.149999999999999" customHeight="1" x14ac:dyDescent="0.25">
      <c r="A5" s="13"/>
      <c r="B5" s="6" t="s">
        <v>0</v>
      </c>
      <c r="C5" s="6" t="s">
        <v>42</v>
      </c>
      <c r="D5" s="6" t="s">
        <v>3</v>
      </c>
      <c r="E5" s="6" t="s">
        <v>5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14" t="s">
        <v>6</v>
      </c>
      <c r="O5" s="14" t="s">
        <v>6</v>
      </c>
      <c r="P5" s="6" t="s">
        <v>6</v>
      </c>
      <c r="Q5" s="6" t="s">
        <v>6</v>
      </c>
      <c r="R5" s="15" t="s">
        <v>6</v>
      </c>
      <c r="S5" s="15" t="s">
        <v>6</v>
      </c>
      <c r="T5" s="15" t="s">
        <v>6</v>
      </c>
      <c r="U5" s="15" t="s">
        <v>6</v>
      </c>
      <c r="V5" s="16" t="s">
        <v>6</v>
      </c>
      <c r="W5" s="16" t="s">
        <v>88</v>
      </c>
      <c r="X5" s="17"/>
      <c r="Y5" s="17"/>
    </row>
    <row r="6" spans="1:25" ht="16.149999999999999" customHeight="1" x14ac:dyDescent="0.25">
      <c r="A6" s="18" t="s">
        <v>68</v>
      </c>
      <c r="B6" s="5" t="s">
        <v>90</v>
      </c>
      <c r="C6" s="19">
        <v>500000</v>
      </c>
      <c r="D6" s="20">
        <v>25</v>
      </c>
      <c r="E6" s="20">
        <v>17</v>
      </c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3">
        <f t="shared" ref="U6:U37" si="0">IF(+C6-(SUM(F6:T6))&lt;0,0,C6-(SUM(F6:T6)))</f>
        <v>500000</v>
      </c>
      <c r="V6" s="24">
        <f t="shared" ref="V6:V37" si="1">SUM(F6:U6)</f>
        <v>500000</v>
      </c>
      <c r="W6" s="25">
        <f t="shared" ref="W6:W37" si="2">+C6-V6</f>
        <v>0</v>
      </c>
      <c r="X6" s="4"/>
      <c r="Y6" s="4"/>
    </row>
    <row r="7" spans="1:25" ht="16.149999999999999" customHeight="1" x14ac:dyDescent="0.25">
      <c r="A7" s="18" t="s">
        <v>68</v>
      </c>
      <c r="B7" s="5" t="s">
        <v>91</v>
      </c>
      <c r="C7" s="19">
        <v>585000</v>
      </c>
      <c r="D7" s="20">
        <v>25</v>
      </c>
      <c r="E7" s="20">
        <v>8</v>
      </c>
      <c r="F7" s="21"/>
      <c r="G7" s="21"/>
      <c r="H7" s="21"/>
      <c r="I7" s="21"/>
      <c r="J7" s="21"/>
      <c r="K7" s="21"/>
      <c r="L7" s="21"/>
      <c r="M7" s="21"/>
      <c r="N7" s="22">
        <v>385000</v>
      </c>
      <c r="O7" s="26"/>
      <c r="P7" s="27"/>
      <c r="Q7" s="22"/>
      <c r="R7" s="22"/>
      <c r="S7" s="22"/>
      <c r="T7" s="22"/>
      <c r="U7" s="23">
        <f t="shared" si="0"/>
        <v>200000</v>
      </c>
      <c r="V7" s="24">
        <f t="shared" si="1"/>
        <v>585000</v>
      </c>
      <c r="W7" s="25">
        <f t="shared" si="2"/>
        <v>0</v>
      </c>
      <c r="X7" s="4"/>
      <c r="Y7" s="4"/>
    </row>
    <row r="8" spans="1:25" ht="16.149999999999999" customHeight="1" x14ac:dyDescent="0.25">
      <c r="A8" s="18" t="s">
        <v>68</v>
      </c>
      <c r="B8" s="5" t="s">
        <v>92</v>
      </c>
      <c r="C8" s="45">
        <v>650000</v>
      </c>
      <c r="D8" s="20">
        <v>25</v>
      </c>
      <c r="E8" s="20">
        <v>5</v>
      </c>
      <c r="F8" s="21"/>
      <c r="G8" s="21"/>
      <c r="H8" s="21"/>
      <c r="I8" s="21"/>
      <c r="J8" s="21"/>
      <c r="K8" s="34">
        <v>650000</v>
      </c>
      <c r="L8" s="28"/>
      <c r="M8" s="29"/>
      <c r="N8" s="27"/>
      <c r="O8" s="22"/>
      <c r="P8" s="22"/>
      <c r="Q8" s="22"/>
      <c r="R8" s="22"/>
      <c r="S8" s="22"/>
      <c r="T8" s="22"/>
      <c r="U8" s="23">
        <f t="shared" si="0"/>
        <v>0</v>
      </c>
      <c r="V8" s="79">
        <f t="shared" si="1"/>
        <v>650000</v>
      </c>
      <c r="W8" s="25">
        <f t="shared" si="2"/>
        <v>0</v>
      </c>
      <c r="X8" s="4"/>
      <c r="Y8" s="4"/>
    </row>
    <row r="9" spans="1:25" ht="16.149999999999999" customHeight="1" x14ac:dyDescent="0.25">
      <c r="A9" s="18" t="s">
        <v>68</v>
      </c>
      <c r="B9" s="5" t="s">
        <v>60</v>
      </c>
      <c r="C9" s="19">
        <v>15000</v>
      </c>
      <c r="D9" s="20">
        <v>25</v>
      </c>
      <c r="E9" s="20">
        <v>15</v>
      </c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3">
        <f t="shared" si="0"/>
        <v>15000</v>
      </c>
      <c r="V9" s="79">
        <f t="shared" si="1"/>
        <v>15000</v>
      </c>
      <c r="W9" s="25">
        <f t="shared" si="2"/>
        <v>0</v>
      </c>
      <c r="X9" s="4"/>
      <c r="Y9" s="4"/>
    </row>
    <row r="10" spans="1:25" ht="16.149999999999999" customHeight="1" x14ac:dyDescent="0.25">
      <c r="A10" s="18" t="s">
        <v>68</v>
      </c>
      <c r="B10" s="5" t="s">
        <v>61</v>
      </c>
      <c r="C10" s="19">
        <v>15000</v>
      </c>
      <c r="D10" s="20">
        <v>25</v>
      </c>
      <c r="E10" s="20">
        <v>15</v>
      </c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3">
        <f t="shared" si="0"/>
        <v>15000</v>
      </c>
      <c r="V10" s="79">
        <f t="shared" si="1"/>
        <v>15000</v>
      </c>
      <c r="W10" s="25">
        <f t="shared" si="2"/>
        <v>0</v>
      </c>
      <c r="X10" s="4"/>
      <c r="Y10" s="4"/>
    </row>
    <row r="11" spans="1:25" ht="16.149999999999999" customHeight="1" x14ac:dyDescent="0.25">
      <c r="A11" s="18" t="s">
        <v>68</v>
      </c>
      <c r="B11" s="5" t="s">
        <v>62</v>
      </c>
      <c r="C11" s="19">
        <v>15000</v>
      </c>
      <c r="D11" s="20">
        <v>25</v>
      </c>
      <c r="E11" s="20">
        <v>3</v>
      </c>
      <c r="F11" s="21"/>
      <c r="G11" s="21"/>
      <c r="H11" s="21">
        <v>15000</v>
      </c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9" t="s">
        <v>74</v>
      </c>
      <c r="T11" s="29" t="s">
        <v>74</v>
      </c>
      <c r="U11" s="23">
        <f>IF(+C11-(SUM(G11:T11))&lt;0,0,C11-(SUM(G11:T11)))</f>
        <v>0</v>
      </c>
      <c r="V11" s="79">
        <f>SUM(G11:U11)</f>
        <v>15000</v>
      </c>
      <c r="W11" s="25">
        <f t="shared" si="2"/>
        <v>0</v>
      </c>
      <c r="X11" s="4"/>
      <c r="Y11" s="4"/>
    </row>
    <row r="12" spans="1:25" ht="16.149999999999999" customHeight="1" x14ac:dyDescent="0.25">
      <c r="A12" s="18" t="s">
        <v>68</v>
      </c>
      <c r="B12" s="5" t="s">
        <v>63</v>
      </c>
      <c r="C12" s="19">
        <v>15000</v>
      </c>
      <c r="D12" s="20">
        <v>25</v>
      </c>
      <c r="E12" s="20">
        <v>3</v>
      </c>
      <c r="F12" s="21"/>
      <c r="G12" s="21"/>
      <c r="H12" s="21">
        <v>15000</v>
      </c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9" t="s">
        <v>74</v>
      </c>
      <c r="T12" s="29" t="s">
        <v>74</v>
      </c>
      <c r="U12" s="23">
        <f>IF(+C12-(SUM(G12:T12))&lt;0,0,C12-(SUM(G12:T12)))</f>
        <v>0</v>
      </c>
      <c r="V12" s="79">
        <f>SUM(G12:U12)</f>
        <v>15000</v>
      </c>
      <c r="W12" s="25">
        <f t="shared" si="2"/>
        <v>0</v>
      </c>
      <c r="X12" s="4"/>
      <c r="Y12" s="4"/>
    </row>
    <row r="13" spans="1:25" ht="16.149999999999999" customHeight="1" x14ac:dyDescent="0.25">
      <c r="A13" s="18" t="s">
        <v>68</v>
      </c>
      <c r="B13" s="5" t="s">
        <v>64</v>
      </c>
      <c r="C13" s="19">
        <v>15000</v>
      </c>
      <c r="D13" s="20">
        <v>25</v>
      </c>
      <c r="E13" s="20">
        <v>2</v>
      </c>
      <c r="F13" s="21"/>
      <c r="G13" s="21">
        <v>15000</v>
      </c>
      <c r="H13" s="27"/>
      <c r="I13" s="27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3">
        <f t="shared" si="0"/>
        <v>0</v>
      </c>
      <c r="V13" s="79">
        <f t="shared" si="1"/>
        <v>15000</v>
      </c>
      <c r="W13" s="25">
        <f t="shared" si="2"/>
        <v>0</v>
      </c>
      <c r="X13" s="4"/>
      <c r="Y13" s="4"/>
    </row>
    <row r="14" spans="1:25" ht="16.149999999999999" customHeight="1" x14ac:dyDescent="0.25">
      <c r="A14" s="18" t="s">
        <v>68</v>
      </c>
      <c r="B14" s="5" t="s">
        <v>65</v>
      </c>
      <c r="C14" s="19">
        <v>15000</v>
      </c>
      <c r="D14" s="20">
        <v>25</v>
      </c>
      <c r="E14" s="20">
        <v>2</v>
      </c>
      <c r="F14" s="21"/>
      <c r="G14" s="21">
        <v>15000</v>
      </c>
      <c r="H14" s="27"/>
      <c r="I14" s="27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3">
        <f t="shared" si="0"/>
        <v>0</v>
      </c>
      <c r="V14" s="79">
        <f t="shared" si="1"/>
        <v>15000</v>
      </c>
      <c r="W14" s="25">
        <f t="shared" si="2"/>
        <v>0</v>
      </c>
      <c r="X14" s="4"/>
      <c r="Y14" s="4"/>
    </row>
    <row r="15" spans="1:25" ht="16.149999999999999" customHeight="1" x14ac:dyDescent="0.25">
      <c r="A15" s="18" t="s">
        <v>68</v>
      </c>
      <c r="B15" s="5" t="s">
        <v>93</v>
      </c>
      <c r="C15" s="19">
        <v>201250</v>
      </c>
      <c r="D15" s="20">
        <v>30</v>
      </c>
      <c r="E15" s="20">
        <v>10</v>
      </c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>
        <v>201250</v>
      </c>
      <c r="Q15" s="22"/>
      <c r="R15" s="22"/>
      <c r="S15" s="22"/>
      <c r="T15" s="22"/>
      <c r="U15" s="23">
        <f t="shared" si="0"/>
        <v>0</v>
      </c>
      <c r="V15" s="79">
        <f t="shared" si="1"/>
        <v>201250</v>
      </c>
      <c r="W15" s="25">
        <f t="shared" si="2"/>
        <v>0</v>
      </c>
      <c r="X15" s="30"/>
      <c r="Y15" s="4"/>
    </row>
    <row r="16" spans="1:25" ht="16.149999999999999" customHeight="1" x14ac:dyDescent="0.25">
      <c r="A16" s="18" t="s">
        <v>68</v>
      </c>
      <c r="B16" s="5" t="s">
        <v>94</v>
      </c>
      <c r="C16" s="19">
        <v>391000</v>
      </c>
      <c r="D16" s="20">
        <v>30</v>
      </c>
      <c r="E16" s="20">
        <v>12</v>
      </c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>
        <v>391000</v>
      </c>
      <c r="S16" s="22"/>
      <c r="T16" s="22"/>
      <c r="U16" s="23">
        <f t="shared" si="0"/>
        <v>0</v>
      </c>
      <c r="V16" s="79">
        <f t="shared" si="1"/>
        <v>391000</v>
      </c>
      <c r="W16" s="25">
        <f t="shared" si="2"/>
        <v>0</v>
      </c>
      <c r="X16" s="4"/>
      <c r="Y16" s="4"/>
    </row>
    <row r="17" spans="1:25" ht="16.149999999999999" customHeight="1" x14ac:dyDescent="0.25">
      <c r="A17" s="18" t="s">
        <v>68</v>
      </c>
      <c r="B17" s="5" t="s">
        <v>95</v>
      </c>
      <c r="C17" s="19">
        <v>218500</v>
      </c>
      <c r="D17" s="20">
        <v>30</v>
      </c>
      <c r="E17" s="20">
        <v>13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>
        <v>218500</v>
      </c>
      <c r="T17" s="22"/>
      <c r="U17" s="23">
        <f t="shared" si="0"/>
        <v>0</v>
      </c>
      <c r="V17" s="79">
        <f t="shared" si="1"/>
        <v>218500</v>
      </c>
      <c r="W17" s="25">
        <f t="shared" si="2"/>
        <v>0</v>
      </c>
      <c r="X17" s="4"/>
      <c r="Y17" s="4"/>
    </row>
    <row r="18" spans="1:25" ht="16.149999999999999" customHeight="1" x14ac:dyDescent="0.25">
      <c r="A18" s="18" t="s">
        <v>68</v>
      </c>
      <c r="B18" s="5" t="s">
        <v>96</v>
      </c>
      <c r="C18" s="19">
        <v>149500</v>
      </c>
      <c r="D18" s="20">
        <v>30</v>
      </c>
      <c r="E18" s="20">
        <v>13</v>
      </c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>
        <v>149500</v>
      </c>
      <c r="T18" s="22"/>
      <c r="U18" s="23">
        <f t="shared" si="0"/>
        <v>0</v>
      </c>
      <c r="V18" s="79">
        <f t="shared" si="1"/>
        <v>149500</v>
      </c>
      <c r="W18" s="25">
        <f t="shared" si="2"/>
        <v>0</v>
      </c>
      <c r="X18" s="4"/>
      <c r="Y18" s="4"/>
    </row>
    <row r="19" spans="1:25" ht="16.149999999999999" customHeight="1" x14ac:dyDescent="0.25">
      <c r="A19" s="18" t="s">
        <v>68</v>
      </c>
      <c r="B19" s="5" t="s">
        <v>97</v>
      </c>
      <c r="C19" s="19">
        <v>138000</v>
      </c>
      <c r="D19" s="20">
        <v>30</v>
      </c>
      <c r="E19" s="20">
        <v>16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 t="s">
        <v>74</v>
      </c>
      <c r="R19" s="22"/>
      <c r="S19" s="22"/>
      <c r="T19" s="22"/>
      <c r="U19" s="23">
        <f t="shared" si="0"/>
        <v>138000</v>
      </c>
      <c r="V19" s="79">
        <f t="shared" si="1"/>
        <v>138000</v>
      </c>
      <c r="W19" s="25">
        <f t="shared" si="2"/>
        <v>0</v>
      </c>
      <c r="X19" s="4"/>
      <c r="Y19" s="4"/>
    </row>
    <row r="20" spans="1:25" ht="16.149999999999999" customHeight="1" x14ac:dyDescent="0.25">
      <c r="A20" s="18" t="s">
        <v>68</v>
      </c>
      <c r="B20" s="5" t="s">
        <v>98</v>
      </c>
      <c r="C20" s="19">
        <v>30187</v>
      </c>
      <c r="D20" s="20">
        <v>30</v>
      </c>
      <c r="E20" s="20">
        <v>16</v>
      </c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3">
        <f t="shared" si="0"/>
        <v>30187</v>
      </c>
      <c r="V20" s="79">
        <f t="shared" si="1"/>
        <v>30187</v>
      </c>
      <c r="W20" s="25">
        <f t="shared" si="2"/>
        <v>0</v>
      </c>
      <c r="X20" s="4"/>
      <c r="Y20" s="4"/>
    </row>
    <row r="21" spans="1:25" ht="16.149999999999999" customHeight="1" x14ac:dyDescent="0.25">
      <c r="A21" s="18" t="s">
        <v>68</v>
      </c>
      <c r="B21" s="5" t="s">
        <v>99</v>
      </c>
      <c r="C21" s="19">
        <v>51000</v>
      </c>
      <c r="D21" s="20">
        <v>30</v>
      </c>
      <c r="E21" s="20">
        <v>16</v>
      </c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3">
        <f t="shared" si="0"/>
        <v>51000</v>
      </c>
      <c r="V21" s="79">
        <f t="shared" si="1"/>
        <v>51000</v>
      </c>
      <c r="W21" s="25">
        <f t="shared" si="2"/>
        <v>0</v>
      </c>
      <c r="X21" s="4"/>
      <c r="Y21" s="4"/>
    </row>
    <row r="22" spans="1:25" ht="16.149999999999999" customHeight="1" x14ac:dyDescent="0.25">
      <c r="A22" s="18" t="s">
        <v>68</v>
      </c>
      <c r="B22" s="5" t="s">
        <v>52</v>
      </c>
      <c r="C22" s="19">
        <v>69000</v>
      </c>
      <c r="D22" s="31">
        <v>10</v>
      </c>
      <c r="E22" s="31">
        <v>7</v>
      </c>
      <c r="F22" s="21"/>
      <c r="G22" s="21"/>
      <c r="H22" s="28"/>
      <c r="I22" s="27"/>
      <c r="J22" s="21"/>
      <c r="K22" s="21"/>
      <c r="L22" s="21"/>
      <c r="M22" s="21">
        <v>69000</v>
      </c>
      <c r="N22" s="21"/>
      <c r="O22" s="22"/>
      <c r="P22" s="22"/>
      <c r="Q22" s="22"/>
      <c r="R22" s="22"/>
      <c r="S22" s="22"/>
      <c r="T22" s="22"/>
      <c r="U22" s="23">
        <f t="shared" si="0"/>
        <v>0</v>
      </c>
      <c r="V22" s="79">
        <f t="shared" si="1"/>
        <v>69000</v>
      </c>
      <c r="W22" s="25">
        <f t="shared" si="2"/>
        <v>0</v>
      </c>
      <c r="X22" s="4"/>
      <c r="Y22" s="4"/>
    </row>
    <row r="23" spans="1:25" ht="16.149999999999999" customHeight="1" x14ac:dyDescent="0.25">
      <c r="A23" s="18" t="s">
        <v>69</v>
      </c>
      <c r="B23" s="5" t="s">
        <v>40</v>
      </c>
      <c r="C23" s="19">
        <v>46000</v>
      </c>
      <c r="D23" s="20">
        <v>1</v>
      </c>
      <c r="E23" s="20">
        <v>0</v>
      </c>
      <c r="F23" s="21">
        <v>2500</v>
      </c>
      <c r="G23" s="21">
        <v>2500</v>
      </c>
      <c r="H23" s="21">
        <v>2500</v>
      </c>
      <c r="I23" s="21">
        <v>2500</v>
      </c>
      <c r="J23" s="21">
        <v>2500</v>
      </c>
      <c r="K23" s="21">
        <v>2500</v>
      </c>
      <c r="L23" s="21">
        <v>2500</v>
      </c>
      <c r="M23" s="21">
        <v>2500</v>
      </c>
      <c r="N23" s="22">
        <v>2500</v>
      </c>
      <c r="O23" s="22">
        <v>2500</v>
      </c>
      <c r="P23" s="22">
        <v>2500</v>
      </c>
      <c r="Q23" s="32">
        <v>2500</v>
      </c>
      <c r="R23" s="32">
        <v>2500</v>
      </c>
      <c r="S23" s="32">
        <v>2500</v>
      </c>
      <c r="T23" s="32">
        <v>2500</v>
      </c>
      <c r="U23" s="23">
        <f t="shared" si="0"/>
        <v>8500</v>
      </c>
      <c r="V23" s="79">
        <f t="shared" si="1"/>
        <v>46000</v>
      </c>
      <c r="W23" s="25">
        <f t="shared" si="2"/>
        <v>0</v>
      </c>
      <c r="X23" s="4"/>
      <c r="Y23" s="4"/>
    </row>
    <row r="24" spans="1:25" ht="16.149999999999999" customHeight="1" x14ac:dyDescent="0.25">
      <c r="A24" s="18" t="s">
        <v>68</v>
      </c>
      <c r="B24" s="5" t="s">
        <v>100</v>
      </c>
      <c r="C24" s="19">
        <v>626175</v>
      </c>
      <c r="D24" s="20">
        <v>25</v>
      </c>
      <c r="E24" s="20">
        <v>3</v>
      </c>
      <c r="F24" s="28"/>
      <c r="G24" s="21"/>
      <c r="H24" s="21"/>
      <c r="I24" s="21">
        <v>626175</v>
      </c>
      <c r="J24" s="21"/>
      <c r="K24" s="28"/>
      <c r="L24" s="21"/>
      <c r="M24" s="22"/>
      <c r="N24" s="21"/>
      <c r="O24" s="22"/>
      <c r="P24" s="22"/>
      <c r="Q24" s="22"/>
      <c r="R24" s="22"/>
      <c r="S24" s="22"/>
      <c r="T24" s="22"/>
      <c r="U24" s="23">
        <f t="shared" si="0"/>
        <v>0</v>
      </c>
      <c r="V24" s="79">
        <f t="shared" si="1"/>
        <v>626175</v>
      </c>
      <c r="W24" s="25">
        <f t="shared" si="2"/>
        <v>0</v>
      </c>
      <c r="X24" s="4"/>
      <c r="Y24" s="4"/>
    </row>
    <row r="25" spans="1:25" ht="16.149999999999999" customHeight="1" x14ac:dyDescent="0.25">
      <c r="A25" s="18" t="s">
        <v>68</v>
      </c>
      <c r="B25" s="5" t="s">
        <v>101</v>
      </c>
      <c r="C25" s="19">
        <v>310500</v>
      </c>
      <c r="D25" s="20">
        <v>25</v>
      </c>
      <c r="E25" s="20">
        <v>5</v>
      </c>
      <c r="F25" s="21"/>
      <c r="G25" s="21"/>
      <c r="H25" s="21"/>
      <c r="I25" s="21"/>
      <c r="J25" s="21"/>
      <c r="K25" s="22">
        <v>310500</v>
      </c>
      <c r="L25" s="21"/>
      <c r="M25" s="22"/>
      <c r="N25" s="22"/>
      <c r="O25" s="22"/>
      <c r="P25" s="22"/>
      <c r="Q25" s="22"/>
      <c r="R25" s="22"/>
      <c r="S25" s="22"/>
      <c r="T25" s="22"/>
      <c r="U25" s="23">
        <f t="shared" si="0"/>
        <v>0</v>
      </c>
      <c r="V25" s="79">
        <f t="shared" si="1"/>
        <v>310500</v>
      </c>
      <c r="W25" s="25">
        <f t="shared" si="2"/>
        <v>0</v>
      </c>
      <c r="X25" s="4"/>
      <c r="Y25" s="4"/>
    </row>
    <row r="26" spans="1:25" ht="16.149999999999999" customHeight="1" x14ac:dyDescent="0.25">
      <c r="A26" s="18" t="s">
        <v>68</v>
      </c>
      <c r="B26" s="5" t="s">
        <v>102</v>
      </c>
      <c r="C26" s="45">
        <v>313863</v>
      </c>
      <c r="D26" s="20">
        <v>25</v>
      </c>
      <c r="E26" s="20">
        <v>10</v>
      </c>
      <c r="F26" s="21"/>
      <c r="G26" s="21"/>
      <c r="H26" s="21"/>
      <c r="I26" s="21"/>
      <c r="J26" s="21"/>
      <c r="K26" s="21"/>
      <c r="L26" s="21"/>
      <c r="M26" s="21"/>
      <c r="N26" s="21"/>
      <c r="O26" s="22">
        <v>313863</v>
      </c>
      <c r="P26" s="29" t="s">
        <v>74</v>
      </c>
      <c r="Q26" s="27"/>
      <c r="R26" s="33"/>
      <c r="S26" s="28"/>
      <c r="T26" s="28"/>
      <c r="U26" s="23">
        <f t="shared" si="0"/>
        <v>0</v>
      </c>
      <c r="V26" s="79">
        <f t="shared" si="1"/>
        <v>313863</v>
      </c>
      <c r="W26" s="25">
        <f t="shared" si="2"/>
        <v>0</v>
      </c>
      <c r="X26" s="4"/>
      <c r="Y26" s="4"/>
    </row>
    <row r="27" spans="1:25" ht="16.149999999999999" customHeight="1" x14ac:dyDescent="0.25">
      <c r="A27" s="18" t="s">
        <v>68</v>
      </c>
      <c r="B27" s="5" t="s">
        <v>103</v>
      </c>
      <c r="C27" s="45">
        <v>230000</v>
      </c>
      <c r="D27" s="20">
        <v>10</v>
      </c>
      <c r="E27" s="20">
        <v>14</v>
      </c>
      <c r="F27" s="21" t="s">
        <v>74</v>
      </c>
      <c r="G27" s="21"/>
      <c r="H27" s="21"/>
      <c r="I27" s="34"/>
      <c r="J27" s="21"/>
      <c r="K27" s="21"/>
      <c r="L27" s="21"/>
      <c r="M27" s="21"/>
      <c r="N27" s="21"/>
      <c r="O27" s="22"/>
      <c r="P27" s="22"/>
      <c r="Q27" s="22"/>
      <c r="R27" s="22"/>
      <c r="S27" s="29">
        <v>230000</v>
      </c>
      <c r="T27" s="29" t="s">
        <v>74</v>
      </c>
      <c r="U27" s="23">
        <f t="shared" si="0"/>
        <v>0</v>
      </c>
      <c r="V27" s="79">
        <f t="shared" si="1"/>
        <v>230000</v>
      </c>
      <c r="W27" s="25">
        <f t="shared" si="2"/>
        <v>0</v>
      </c>
      <c r="X27" s="4"/>
      <c r="Y27" s="4"/>
    </row>
    <row r="28" spans="1:25" ht="16.149999999999999" customHeight="1" x14ac:dyDescent="0.25">
      <c r="A28" s="18" t="s">
        <v>69</v>
      </c>
      <c r="B28" s="35" t="s">
        <v>84</v>
      </c>
      <c r="C28" s="45">
        <v>300000</v>
      </c>
      <c r="D28" s="20">
        <v>5</v>
      </c>
      <c r="E28" s="20">
        <v>1</v>
      </c>
      <c r="F28" s="34">
        <v>150000</v>
      </c>
      <c r="H28" s="28"/>
      <c r="I28" s="34">
        <v>150000</v>
      </c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3">
        <f t="shared" si="0"/>
        <v>0</v>
      </c>
      <c r="V28" s="79">
        <f t="shared" si="1"/>
        <v>300000</v>
      </c>
      <c r="W28" s="25">
        <f t="shared" si="2"/>
        <v>0</v>
      </c>
      <c r="X28" s="4"/>
      <c r="Y28" s="4"/>
    </row>
    <row r="29" spans="1:25" ht="16.149999999999999" customHeight="1" x14ac:dyDescent="0.25">
      <c r="A29" s="18" t="s">
        <v>68</v>
      </c>
      <c r="B29" s="5" t="s">
        <v>104</v>
      </c>
      <c r="C29" s="19">
        <v>87342</v>
      </c>
      <c r="D29" s="20">
        <v>25</v>
      </c>
      <c r="E29" s="20">
        <v>5</v>
      </c>
      <c r="F29" s="21"/>
      <c r="G29" s="22"/>
      <c r="H29" s="21"/>
      <c r="I29" s="21"/>
      <c r="J29" s="21"/>
      <c r="K29" s="21">
        <v>87342</v>
      </c>
      <c r="L29" s="28"/>
      <c r="M29" s="21"/>
      <c r="N29" s="21"/>
      <c r="O29" s="22"/>
      <c r="P29" s="22"/>
      <c r="Q29" s="22"/>
      <c r="R29" s="22"/>
      <c r="S29" s="22"/>
      <c r="T29" s="22"/>
      <c r="U29" s="23">
        <f t="shared" si="0"/>
        <v>0</v>
      </c>
      <c r="V29" s="24">
        <f t="shared" si="1"/>
        <v>87342</v>
      </c>
      <c r="W29" s="25">
        <f t="shared" si="2"/>
        <v>0</v>
      </c>
      <c r="X29" s="4"/>
      <c r="Y29" s="4"/>
    </row>
    <row r="30" spans="1:25" ht="16.149999999999999" customHeight="1" x14ac:dyDescent="0.25">
      <c r="A30" s="18" t="s">
        <v>69</v>
      </c>
      <c r="B30" s="5" t="s">
        <v>105</v>
      </c>
      <c r="C30" s="45">
        <v>86250</v>
      </c>
      <c r="D30" s="20">
        <v>10</v>
      </c>
      <c r="E30" s="20">
        <v>6</v>
      </c>
      <c r="F30" s="28"/>
      <c r="G30" s="27"/>
      <c r="H30" s="27"/>
      <c r="I30" s="21"/>
      <c r="J30" s="21"/>
      <c r="K30" s="21"/>
      <c r="L30" s="21">
        <v>86250</v>
      </c>
      <c r="M30" s="21"/>
      <c r="N30" s="21"/>
      <c r="O30" s="22"/>
      <c r="P30" s="22"/>
      <c r="Q30" s="22"/>
      <c r="R30" s="22"/>
      <c r="S30" s="29" t="s">
        <v>74</v>
      </c>
      <c r="T30" s="29" t="s">
        <v>74</v>
      </c>
      <c r="U30" s="23">
        <f t="shared" si="0"/>
        <v>0</v>
      </c>
      <c r="V30" s="79">
        <f t="shared" si="1"/>
        <v>86250</v>
      </c>
      <c r="W30" s="25">
        <f t="shared" si="2"/>
        <v>0</v>
      </c>
      <c r="X30" s="4"/>
      <c r="Y30" s="4"/>
    </row>
    <row r="31" spans="1:25" ht="16.149999999999999" customHeight="1" x14ac:dyDescent="0.25">
      <c r="A31" s="18" t="s">
        <v>69</v>
      </c>
      <c r="B31" s="5" t="s">
        <v>106</v>
      </c>
      <c r="C31" s="45">
        <v>86250</v>
      </c>
      <c r="D31" s="20">
        <v>10</v>
      </c>
      <c r="E31" s="20">
        <v>4</v>
      </c>
      <c r="F31" s="21"/>
      <c r="G31" s="22"/>
      <c r="H31" s="27"/>
      <c r="I31" s="27"/>
      <c r="J31" s="22"/>
      <c r="K31" s="21"/>
      <c r="L31" s="21">
        <v>86250</v>
      </c>
      <c r="M31" s="21"/>
      <c r="N31" s="21"/>
      <c r="O31" s="22"/>
      <c r="P31" s="22"/>
      <c r="Q31" s="22"/>
      <c r="R31" s="22"/>
      <c r="S31" s="29" t="s">
        <v>74</v>
      </c>
      <c r="T31" s="29" t="s">
        <v>74</v>
      </c>
      <c r="U31" s="23">
        <f t="shared" si="0"/>
        <v>0</v>
      </c>
      <c r="V31" s="79">
        <f t="shared" si="1"/>
        <v>86250</v>
      </c>
      <c r="W31" s="25">
        <f t="shared" si="2"/>
        <v>0</v>
      </c>
      <c r="X31" s="4"/>
      <c r="Y31" s="4"/>
    </row>
    <row r="32" spans="1:25" ht="16.149999999999999" customHeight="1" x14ac:dyDescent="0.25">
      <c r="A32" s="18" t="s">
        <v>69</v>
      </c>
      <c r="B32" s="5" t="s">
        <v>107</v>
      </c>
      <c r="C32" s="45">
        <v>86250</v>
      </c>
      <c r="D32" s="20">
        <v>10</v>
      </c>
      <c r="E32" s="20">
        <v>4</v>
      </c>
      <c r="F32" s="21"/>
      <c r="G32" s="28"/>
      <c r="H32" s="27"/>
      <c r="I32" s="27"/>
      <c r="J32" s="21"/>
      <c r="K32" s="21"/>
      <c r="L32" s="21">
        <v>86250</v>
      </c>
      <c r="M32" s="21"/>
      <c r="N32" s="21"/>
      <c r="O32" s="22"/>
      <c r="P32" s="22"/>
      <c r="Q32" s="22"/>
      <c r="R32" s="22"/>
      <c r="S32" s="29" t="s">
        <v>74</v>
      </c>
      <c r="T32" s="29" t="s">
        <v>74</v>
      </c>
      <c r="U32" s="23">
        <f t="shared" si="0"/>
        <v>0</v>
      </c>
      <c r="V32" s="79">
        <f t="shared" si="1"/>
        <v>86250</v>
      </c>
      <c r="W32" s="25">
        <f t="shared" si="2"/>
        <v>0</v>
      </c>
      <c r="X32" s="4"/>
      <c r="Y32" s="4"/>
    </row>
    <row r="33" spans="1:25" ht="16.149999999999999" customHeight="1" x14ac:dyDescent="0.25">
      <c r="A33" s="18" t="s">
        <v>69</v>
      </c>
      <c r="B33" s="5" t="s">
        <v>7</v>
      </c>
      <c r="C33" s="19">
        <v>6900</v>
      </c>
      <c r="D33" s="20">
        <v>25</v>
      </c>
      <c r="E33" s="20">
        <v>5</v>
      </c>
      <c r="F33" s="21"/>
      <c r="G33" s="21"/>
      <c r="H33" s="21"/>
      <c r="I33" s="21"/>
      <c r="J33" s="21"/>
      <c r="K33" s="21">
        <v>6900</v>
      </c>
      <c r="L33" s="21"/>
      <c r="M33" s="21"/>
      <c r="N33" s="21"/>
      <c r="O33" s="21"/>
      <c r="P33" s="21"/>
      <c r="Q33" s="22"/>
      <c r="R33" s="22"/>
      <c r="S33" s="22"/>
      <c r="T33" s="22"/>
      <c r="U33" s="23">
        <f t="shared" si="0"/>
        <v>0</v>
      </c>
      <c r="V33" s="24">
        <f t="shared" si="1"/>
        <v>6900</v>
      </c>
      <c r="W33" s="25">
        <f t="shared" si="2"/>
        <v>0</v>
      </c>
      <c r="X33" s="4"/>
      <c r="Y33" s="4"/>
    </row>
    <row r="34" spans="1:25" ht="16.149999999999999" customHeight="1" x14ac:dyDescent="0.25">
      <c r="A34" s="18" t="s">
        <v>69</v>
      </c>
      <c r="B34" s="5" t="s">
        <v>8</v>
      </c>
      <c r="C34" s="19">
        <v>9717</v>
      </c>
      <c r="D34" s="20">
        <v>25</v>
      </c>
      <c r="E34" s="20">
        <v>5</v>
      </c>
      <c r="F34" s="21"/>
      <c r="G34" s="21"/>
      <c r="H34" s="21"/>
      <c r="I34" s="21"/>
      <c r="J34" s="21"/>
      <c r="K34" s="21">
        <v>9717</v>
      </c>
      <c r="L34" s="21"/>
      <c r="M34" s="21"/>
      <c r="N34" s="21"/>
      <c r="O34" s="21"/>
      <c r="P34" s="21"/>
      <c r="Q34" s="22"/>
      <c r="R34" s="22"/>
      <c r="S34" s="22"/>
      <c r="T34" s="22"/>
      <c r="U34" s="23">
        <f t="shared" si="0"/>
        <v>0</v>
      </c>
      <c r="V34" s="24">
        <f t="shared" si="1"/>
        <v>9717</v>
      </c>
      <c r="W34" s="25">
        <f t="shared" si="2"/>
        <v>0</v>
      </c>
      <c r="X34" s="4"/>
      <c r="Y34" s="4"/>
    </row>
    <row r="35" spans="1:25" ht="16.149999999999999" customHeight="1" x14ac:dyDescent="0.25">
      <c r="A35" s="18" t="s">
        <v>69</v>
      </c>
      <c r="B35" s="5" t="s">
        <v>9</v>
      </c>
      <c r="C35" s="19">
        <v>16042</v>
      </c>
      <c r="D35" s="20">
        <v>25</v>
      </c>
      <c r="E35" s="20">
        <v>5</v>
      </c>
      <c r="F35" s="21"/>
      <c r="G35" s="21"/>
      <c r="H35" s="21"/>
      <c r="I35" s="21"/>
      <c r="J35" s="21"/>
      <c r="K35" s="21">
        <v>16042</v>
      </c>
      <c r="L35" s="21"/>
      <c r="M35" s="21"/>
      <c r="N35" s="21"/>
      <c r="O35" s="21"/>
      <c r="P35" s="21"/>
      <c r="Q35" s="22"/>
      <c r="R35" s="22"/>
      <c r="S35" s="22"/>
      <c r="T35" s="22"/>
      <c r="U35" s="23">
        <f t="shared" si="0"/>
        <v>0</v>
      </c>
      <c r="V35" s="24">
        <f t="shared" si="1"/>
        <v>16042</v>
      </c>
      <c r="W35" s="25">
        <f t="shared" si="2"/>
        <v>0</v>
      </c>
      <c r="X35" s="4"/>
      <c r="Y35" s="4"/>
    </row>
    <row r="36" spans="1:25" ht="16.149999999999999" customHeight="1" x14ac:dyDescent="0.25">
      <c r="A36" s="18" t="s">
        <v>69</v>
      </c>
      <c r="B36" s="5" t="s">
        <v>10</v>
      </c>
      <c r="C36" s="19">
        <v>16042</v>
      </c>
      <c r="D36" s="20">
        <v>25</v>
      </c>
      <c r="E36" s="20">
        <v>5</v>
      </c>
      <c r="F36" s="21"/>
      <c r="G36" s="21"/>
      <c r="H36" s="21"/>
      <c r="I36" s="21"/>
      <c r="J36" s="21"/>
      <c r="K36" s="21">
        <v>16042</v>
      </c>
      <c r="L36" s="21"/>
      <c r="M36" s="21"/>
      <c r="N36" s="21"/>
      <c r="O36" s="21"/>
      <c r="P36" s="21"/>
      <c r="Q36" s="22"/>
      <c r="R36" s="22"/>
      <c r="S36" s="22"/>
      <c r="T36" s="22"/>
      <c r="U36" s="23">
        <f t="shared" si="0"/>
        <v>0</v>
      </c>
      <c r="V36" s="24">
        <f t="shared" si="1"/>
        <v>16042</v>
      </c>
      <c r="W36" s="25">
        <f t="shared" si="2"/>
        <v>0</v>
      </c>
      <c r="X36" s="4"/>
      <c r="Y36" s="4"/>
    </row>
    <row r="37" spans="1:25" ht="16.149999999999999" customHeight="1" x14ac:dyDescent="0.25">
      <c r="A37" s="18" t="s">
        <v>69</v>
      </c>
      <c r="B37" s="5" t="s">
        <v>11</v>
      </c>
      <c r="C37" s="19">
        <v>8912</v>
      </c>
      <c r="D37" s="20">
        <v>25</v>
      </c>
      <c r="E37" s="20">
        <v>5</v>
      </c>
      <c r="F37" s="21"/>
      <c r="G37" s="21"/>
      <c r="H37" s="21"/>
      <c r="I37" s="21"/>
      <c r="J37" s="21"/>
      <c r="K37" s="21">
        <v>8912</v>
      </c>
      <c r="L37" s="21"/>
      <c r="M37" s="21"/>
      <c r="N37" s="21"/>
      <c r="O37" s="21"/>
      <c r="P37" s="21"/>
      <c r="Q37" s="22"/>
      <c r="R37" s="22"/>
      <c r="S37" s="22"/>
      <c r="T37" s="22"/>
      <c r="U37" s="23">
        <f t="shared" si="0"/>
        <v>0</v>
      </c>
      <c r="V37" s="24">
        <f t="shared" si="1"/>
        <v>8912</v>
      </c>
      <c r="W37" s="25">
        <f t="shared" si="2"/>
        <v>0</v>
      </c>
      <c r="X37" s="4"/>
      <c r="Y37" s="4"/>
    </row>
    <row r="38" spans="1:25" ht="16.149999999999999" customHeight="1" x14ac:dyDescent="0.25">
      <c r="A38" s="18" t="s">
        <v>69</v>
      </c>
      <c r="B38" s="5" t="s">
        <v>12</v>
      </c>
      <c r="C38" s="19">
        <v>6612</v>
      </c>
      <c r="D38" s="20">
        <v>25</v>
      </c>
      <c r="E38" s="20">
        <v>5</v>
      </c>
      <c r="F38" s="21"/>
      <c r="G38" s="21"/>
      <c r="H38" s="21"/>
      <c r="I38" s="21"/>
      <c r="J38" s="21"/>
      <c r="K38" s="21">
        <v>6612</v>
      </c>
      <c r="L38" s="21"/>
      <c r="M38" s="21"/>
      <c r="N38" s="21"/>
      <c r="O38" s="21"/>
      <c r="P38" s="21"/>
      <c r="Q38" s="22"/>
      <c r="R38" s="22"/>
      <c r="S38" s="22"/>
      <c r="T38" s="22"/>
      <c r="U38" s="23">
        <f t="shared" ref="U38:U55" si="3">IF(+C38-(SUM(F38:T38))&lt;0,0,C38-(SUM(F38:T38)))</f>
        <v>0</v>
      </c>
      <c r="V38" s="24">
        <f t="shared" ref="V38:V69" si="4">SUM(F38:U38)</f>
        <v>6612</v>
      </c>
      <c r="W38" s="25">
        <f t="shared" ref="W38:W69" si="5">+C38-V38</f>
        <v>0</v>
      </c>
      <c r="X38" s="4"/>
      <c r="Y38" s="4"/>
    </row>
    <row r="39" spans="1:25" ht="16.149999999999999" customHeight="1" x14ac:dyDescent="0.25">
      <c r="A39" s="18" t="s">
        <v>69</v>
      </c>
      <c r="B39" s="5" t="s">
        <v>13</v>
      </c>
      <c r="C39" s="19">
        <v>6612</v>
      </c>
      <c r="D39" s="20">
        <v>25</v>
      </c>
      <c r="E39" s="20">
        <v>6</v>
      </c>
      <c r="F39" s="21"/>
      <c r="G39" s="21"/>
      <c r="H39" s="21"/>
      <c r="I39" s="21"/>
      <c r="J39" s="21"/>
      <c r="K39" s="21">
        <v>6612</v>
      </c>
      <c r="L39" s="21"/>
      <c r="M39" s="21"/>
      <c r="N39" s="21"/>
      <c r="O39" s="21"/>
      <c r="P39" s="21"/>
      <c r="Q39" s="22"/>
      <c r="R39" s="22"/>
      <c r="S39" s="22"/>
      <c r="T39" s="22"/>
      <c r="U39" s="23">
        <f t="shared" si="3"/>
        <v>0</v>
      </c>
      <c r="V39" s="24">
        <f t="shared" si="4"/>
        <v>6612</v>
      </c>
      <c r="W39" s="25">
        <f t="shared" si="5"/>
        <v>0</v>
      </c>
      <c r="X39" s="4"/>
      <c r="Y39" s="4"/>
    </row>
    <row r="40" spans="1:25" ht="16.149999999999999" customHeight="1" x14ac:dyDescent="0.25">
      <c r="A40" s="18" t="s">
        <v>69</v>
      </c>
      <c r="B40" s="5" t="s">
        <v>14</v>
      </c>
      <c r="C40" s="45">
        <v>1150000</v>
      </c>
      <c r="D40" s="20">
        <v>25</v>
      </c>
      <c r="E40" s="20">
        <v>14</v>
      </c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9" t="s">
        <v>74</v>
      </c>
      <c r="T40" s="29">
        <v>1150000</v>
      </c>
      <c r="U40" s="23">
        <f>IF(+C40-(SUM(F40:T40))&lt;0,0,C40-(SUM(F40:T40)))</f>
        <v>0</v>
      </c>
      <c r="V40" s="79">
        <f t="shared" si="4"/>
        <v>1150000</v>
      </c>
      <c r="W40" s="25">
        <f t="shared" si="5"/>
        <v>0</v>
      </c>
      <c r="X40" s="4"/>
      <c r="Y40" s="4"/>
    </row>
    <row r="41" spans="1:25" ht="16.149999999999999" customHeight="1" x14ac:dyDescent="0.25">
      <c r="A41" s="18" t="s">
        <v>69</v>
      </c>
      <c r="B41" s="5" t="s">
        <v>77</v>
      </c>
      <c r="C41" s="45">
        <v>30000</v>
      </c>
      <c r="D41" s="20">
        <v>25</v>
      </c>
      <c r="E41" s="20">
        <v>2</v>
      </c>
      <c r="F41" s="21"/>
      <c r="G41" s="29">
        <v>30000</v>
      </c>
      <c r="H41" s="27"/>
      <c r="I41" s="28"/>
      <c r="J41" s="21"/>
      <c r="K41" s="21"/>
      <c r="L41" s="21"/>
      <c r="M41" s="21"/>
      <c r="N41" s="21"/>
      <c r="O41" s="21"/>
      <c r="P41" s="21"/>
      <c r="Q41" s="22"/>
      <c r="R41" s="22"/>
      <c r="S41" s="22"/>
      <c r="T41" s="22"/>
      <c r="U41" s="23">
        <f t="shared" si="3"/>
        <v>0</v>
      </c>
      <c r="V41" s="79">
        <f t="shared" si="4"/>
        <v>30000</v>
      </c>
      <c r="W41" s="25">
        <f t="shared" si="5"/>
        <v>0</v>
      </c>
      <c r="X41" s="4"/>
      <c r="Y41" s="4"/>
    </row>
    <row r="42" spans="1:25" ht="16.149999999999999" customHeight="1" x14ac:dyDescent="0.25">
      <c r="A42" s="18" t="s">
        <v>69</v>
      </c>
      <c r="B42" s="5" t="s">
        <v>15</v>
      </c>
      <c r="C42" s="19">
        <v>15000</v>
      </c>
      <c r="D42" s="20">
        <v>5</v>
      </c>
      <c r="E42" s="20">
        <v>0</v>
      </c>
      <c r="F42" s="21">
        <v>5000</v>
      </c>
      <c r="G42" s="28"/>
      <c r="H42" s="27"/>
      <c r="I42" s="36"/>
      <c r="J42" s="21"/>
      <c r="K42" s="21"/>
      <c r="L42" s="21">
        <v>5000</v>
      </c>
      <c r="M42" s="28"/>
      <c r="N42" s="21"/>
      <c r="O42" s="22"/>
      <c r="P42" s="22">
        <v>5000</v>
      </c>
      <c r="Q42" s="22"/>
      <c r="R42" s="22"/>
      <c r="S42" s="22"/>
      <c r="T42" s="22"/>
      <c r="U42" s="23">
        <f t="shared" si="3"/>
        <v>0</v>
      </c>
      <c r="V42" s="24">
        <f t="shared" si="4"/>
        <v>15000</v>
      </c>
      <c r="W42" s="25">
        <f t="shared" si="5"/>
        <v>0</v>
      </c>
      <c r="X42" s="4"/>
      <c r="Y42" s="4"/>
    </row>
    <row r="43" spans="1:25" ht="16.149999999999999" customHeight="1" x14ac:dyDescent="0.25">
      <c r="A43" s="18" t="s">
        <v>69</v>
      </c>
      <c r="B43" s="5" t="s">
        <v>39</v>
      </c>
      <c r="C43" s="19">
        <v>51750</v>
      </c>
      <c r="D43" s="20">
        <v>25</v>
      </c>
      <c r="E43" s="20">
        <v>11</v>
      </c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2"/>
      <c r="Q43" s="22">
        <v>51750</v>
      </c>
      <c r="R43" s="22" t="s">
        <v>74</v>
      </c>
      <c r="S43" s="22"/>
      <c r="T43" s="22"/>
      <c r="U43" s="23">
        <f t="shared" si="3"/>
        <v>0</v>
      </c>
      <c r="V43" s="24">
        <f t="shared" si="4"/>
        <v>51750</v>
      </c>
      <c r="W43" s="25">
        <f t="shared" si="5"/>
        <v>0</v>
      </c>
      <c r="X43" s="4"/>
      <c r="Y43" s="4"/>
    </row>
    <row r="44" spans="1:25" ht="16.149999999999999" customHeight="1" x14ac:dyDescent="0.25">
      <c r="A44" s="18" t="s">
        <v>68</v>
      </c>
      <c r="B44" s="5" t="s">
        <v>48</v>
      </c>
      <c r="C44" s="19">
        <v>34500</v>
      </c>
      <c r="D44" s="20">
        <v>25</v>
      </c>
      <c r="E44" s="20">
        <v>12</v>
      </c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22"/>
      <c r="R44" s="22">
        <v>34500</v>
      </c>
      <c r="S44" s="22" t="s">
        <v>74</v>
      </c>
      <c r="T44" s="22" t="s">
        <v>74</v>
      </c>
      <c r="U44" s="23">
        <f t="shared" si="3"/>
        <v>0</v>
      </c>
      <c r="V44" s="24">
        <f t="shared" si="4"/>
        <v>34500</v>
      </c>
      <c r="W44" s="25">
        <f t="shared" si="5"/>
        <v>0</v>
      </c>
      <c r="X44" s="4"/>
      <c r="Y44" s="4"/>
    </row>
    <row r="45" spans="1:25" ht="16.149999999999999" customHeight="1" x14ac:dyDescent="0.25">
      <c r="A45" s="18" t="s">
        <v>68</v>
      </c>
      <c r="B45" s="5" t="s">
        <v>108</v>
      </c>
      <c r="C45" s="19">
        <v>63250</v>
      </c>
      <c r="D45" s="20">
        <v>22</v>
      </c>
      <c r="E45" s="20">
        <v>13</v>
      </c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22"/>
      <c r="R45" s="22"/>
      <c r="S45" s="22"/>
      <c r="T45" s="22">
        <v>63250</v>
      </c>
      <c r="U45" s="23">
        <f t="shared" si="3"/>
        <v>0</v>
      </c>
      <c r="V45" s="24">
        <f t="shared" si="4"/>
        <v>63250</v>
      </c>
      <c r="W45" s="25">
        <f t="shared" si="5"/>
        <v>0</v>
      </c>
      <c r="X45" s="4"/>
      <c r="Y45" s="4"/>
    </row>
    <row r="46" spans="1:25" ht="16.149999999999999" customHeight="1" x14ac:dyDescent="0.25">
      <c r="A46" s="18" t="s">
        <v>68</v>
      </c>
      <c r="B46" s="5" t="s">
        <v>83</v>
      </c>
      <c r="C46" s="19">
        <v>57500</v>
      </c>
      <c r="D46" s="20">
        <v>10</v>
      </c>
      <c r="E46" s="20">
        <v>4</v>
      </c>
      <c r="F46" s="21"/>
      <c r="G46" s="21"/>
      <c r="H46" s="21"/>
      <c r="I46" s="21"/>
      <c r="J46" s="21"/>
      <c r="K46" s="21">
        <v>28750</v>
      </c>
      <c r="L46" s="28"/>
      <c r="M46" s="21"/>
      <c r="N46" s="21"/>
      <c r="O46" s="22"/>
      <c r="P46" s="22"/>
      <c r="Q46" s="22"/>
      <c r="R46" s="22">
        <v>28750</v>
      </c>
      <c r="S46" s="22"/>
      <c r="T46" s="22"/>
      <c r="U46" s="23">
        <f t="shared" si="3"/>
        <v>0</v>
      </c>
      <c r="V46" s="24">
        <f t="shared" si="4"/>
        <v>57500</v>
      </c>
      <c r="W46" s="25">
        <f t="shared" si="5"/>
        <v>0</v>
      </c>
      <c r="X46" s="4"/>
      <c r="Y46" s="4"/>
    </row>
    <row r="47" spans="1:25" ht="16.149999999999999" customHeight="1" x14ac:dyDescent="0.25">
      <c r="A47" s="18" t="s">
        <v>68</v>
      </c>
      <c r="B47" s="5" t="s">
        <v>72</v>
      </c>
      <c r="C47" s="19">
        <v>23000</v>
      </c>
      <c r="D47" s="20">
        <v>10</v>
      </c>
      <c r="E47" s="20">
        <v>6</v>
      </c>
      <c r="F47" s="21"/>
      <c r="G47" s="21"/>
      <c r="H47" s="21"/>
      <c r="I47" s="21"/>
      <c r="J47" s="5"/>
      <c r="K47" s="28" t="s">
        <v>74</v>
      </c>
      <c r="L47" s="21" t="s">
        <v>74</v>
      </c>
      <c r="M47" s="21">
        <v>23000</v>
      </c>
      <c r="N47" s="21"/>
      <c r="O47" s="22"/>
      <c r="P47" s="22"/>
      <c r="Q47" s="22"/>
      <c r="R47" s="22"/>
      <c r="S47" s="22"/>
      <c r="T47" s="22"/>
      <c r="U47" s="23">
        <f t="shared" si="3"/>
        <v>0</v>
      </c>
      <c r="V47" s="24">
        <f t="shared" si="4"/>
        <v>23000</v>
      </c>
      <c r="W47" s="25">
        <f t="shared" si="5"/>
        <v>0</v>
      </c>
      <c r="X47" s="4"/>
      <c r="Y47" s="4"/>
    </row>
    <row r="48" spans="1:25" ht="16.149999999999999" customHeight="1" x14ac:dyDescent="0.25">
      <c r="A48" s="18" t="s">
        <v>68</v>
      </c>
      <c r="B48" s="5" t="s">
        <v>59</v>
      </c>
      <c r="C48" s="19">
        <v>8625</v>
      </c>
      <c r="D48" s="20">
        <v>20</v>
      </c>
      <c r="E48" s="20">
        <v>13</v>
      </c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>
        <v>8625</v>
      </c>
      <c r="U48" s="23">
        <f t="shared" si="3"/>
        <v>0</v>
      </c>
      <c r="V48" s="24">
        <f t="shared" si="4"/>
        <v>8625</v>
      </c>
      <c r="W48" s="25">
        <f t="shared" si="5"/>
        <v>0</v>
      </c>
      <c r="X48" s="4"/>
      <c r="Y48" s="4"/>
    </row>
    <row r="49" spans="1:25" ht="16.149999999999999" customHeight="1" x14ac:dyDescent="0.25">
      <c r="A49" s="18" t="s">
        <v>68</v>
      </c>
      <c r="B49" s="5" t="s">
        <v>16</v>
      </c>
      <c r="C49" s="19">
        <v>30000</v>
      </c>
      <c r="D49" s="20">
        <v>20</v>
      </c>
      <c r="E49" s="20">
        <v>0</v>
      </c>
      <c r="F49" s="21">
        <v>30000</v>
      </c>
      <c r="G49" s="28"/>
      <c r="H49" s="21"/>
      <c r="I49" s="21"/>
      <c r="J49" s="21"/>
      <c r="K49" s="21"/>
      <c r="L49" s="21"/>
      <c r="M49" s="21"/>
      <c r="N49" s="21"/>
      <c r="O49" s="22"/>
      <c r="P49" s="22"/>
      <c r="Q49" s="22"/>
      <c r="R49" s="22"/>
      <c r="S49" s="22"/>
      <c r="T49" s="22"/>
      <c r="U49" s="23">
        <f t="shared" si="3"/>
        <v>0</v>
      </c>
      <c r="V49" s="24">
        <f t="shared" si="4"/>
        <v>30000</v>
      </c>
      <c r="W49" s="25">
        <f t="shared" si="5"/>
        <v>0</v>
      </c>
      <c r="X49" s="4"/>
      <c r="Y49" s="4"/>
    </row>
    <row r="50" spans="1:25" ht="16.149999999999999" customHeight="1" x14ac:dyDescent="0.25">
      <c r="A50" s="18" t="s">
        <v>69</v>
      </c>
      <c r="B50" s="5" t="s">
        <v>17</v>
      </c>
      <c r="C50" s="45">
        <v>28750</v>
      </c>
      <c r="D50" s="20">
        <v>20</v>
      </c>
      <c r="E50" s="20">
        <v>5</v>
      </c>
      <c r="F50" s="21"/>
      <c r="G50" s="21"/>
      <c r="H50" s="21"/>
      <c r="I50" s="21"/>
      <c r="J50" s="21"/>
      <c r="K50" s="34">
        <v>7187.5</v>
      </c>
      <c r="L50" s="28">
        <v>7187.5</v>
      </c>
      <c r="M50" s="21">
        <v>7187.5</v>
      </c>
      <c r="N50" s="21">
        <v>7187.5</v>
      </c>
      <c r="O50" s="22" t="s">
        <v>74</v>
      </c>
      <c r="P50" s="22"/>
      <c r="Q50" s="22"/>
      <c r="R50" s="22"/>
      <c r="S50" s="22"/>
      <c r="T50" s="22"/>
      <c r="U50" s="81">
        <f t="shared" si="3"/>
        <v>0</v>
      </c>
      <c r="V50" s="24">
        <f t="shared" si="4"/>
        <v>28750</v>
      </c>
      <c r="W50" s="25">
        <f t="shared" si="5"/>
        <v>0</v>
      </c>
      <c r="X50" s="4"/>
      <c r="Y50" s="4"/>
    </row>
    <row r="51" spans="1:25" ht="16.149999999999999" customHeight="1" x14ac:dyDescent="0.25">
      <c r="A51" s="18" t="s">
        <v>69</v>
      </c>
      <c r="B51" s="5" t="s">
        <v>18</v>
      </c>
      <c r="C51" s="45">
        <v>28750</v>
      </c>
      <c r="D51" s="20">
        <v>20</v>
      </c>
      <c r="E51" s="20">
        <v>6</v>
      </c>
      <c r="F51" s="21"/>
      <c r="G51" s="21"/>
      <c r="H51" s="21"/>
      <c r="I51" s="21"/>
      <c r="J51" s="21"/>
      <c r="K51" s="21"/>
      <c r="L51" s="34">
        <v>7187.5</v>
      </c>
      <c r="M51" s="34">
        <v>7187.5</v>
      </c>
      <c r="N51" s="34">
        <v>7187.5</v>
      </c>
      <c r="O51" s="34">
        <v>7187.5</v>
      </c>
      <c r="P51" s="22"/>
      <c r="Q51" s="22"/>
      <c r="R51" s="22"/>
      <c r="S51" s="22"/>
      <c r="T51" s="22"/>
      <c r="U51" s="81">
        <f t="shared" si="3"/>
        <v>0</v>
      </c>
      <c r="V51" s="24">
        <f t="shared" si="4"/>
        <v>28750</v>
      </c>
      <c r="W51" s="25">
        <f t="shared" si="5"/>
        <v>0</v>
      </c>
      <c r="X51" s="4"/>
      <c r="Y51" s="4"/>
    </row>
    <row r="52" spans="1:25" ht="16.149999999999999" customHeight="1" x14ac:dyDescent="0.25">
      <c r="A52" s="18" t="s">
        <v>69</v>
      </c>
      <c r="B52" s="5" t="s">
        <v>19</v>
      </c>
      <c r="C52" s="45">
        <v>28750</v>
      </c>
      <c r="D52" s="20">
        <v>20</v>
      </c>
      <c r="E52" s="80">
        <v>20</v>
      </c>
      <c r="F52" s="28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22"/>
      <c r="R52" s="22"/>
      <c r="S52" s="22"/>
      <c r="T52" s="22"/>
      <c r="U52" s="81">
        <f t="shared" si="3"/>
        <v>28750</v>
      </c>
      <c r="V52" s="24">
        <f t="shared" si="4"/>
        <v>28750</v>
      </c>
      <c r="W52" s="25">
        <f t="shared" si="5"/>
        <v>0</v>
      </c>
      <c r="X52" s="4"/>
      <c r="Y52" s="4"/>
    </row>
    <row r="53" spans="1:25" ht="16.149999999999999" customHeight="1" x14ac:dyDescent="0.25">
      <c r="A53" s="18" t="s">
        <v>69</v>
      </c>
      <c r="B53" s="5" t="s">
        <v>20</v>
      </c>
      <c r="C53" s="45">
        <v>28750</v>
      </c>
      <c r="D53" s="20">
        <v>20</v>
      </c>
      <c r="E53" s="20">
        <v>0</v>
      </c>
      <c r="F53" s="34">
        <v>7187.5</v>
      </c>
      <c r="G53" s="28"/>
      <c r="H53" s="21">
        <v>7187.5</v>
      </c>
      <c r="I53" s="21"/>
      <c r="J53" s="21">
        <v>7187.5</v>
      </c>
      <c r="K53" s="21">
        <v>7187.5</v>
      </c>
      <c r="L53" s="21"/>
      <c r="M53" s="21"/>
      <c r="N53" s="21"/>
      <c r="O53" s="22"/>
      <c r="P53" s="22"/>
      <c r="Q53" s="22"/>
      <c r="R53" s="22"/>
      <c r="S53" s="22"/>
      <c r="T53" s="22"/>
      <c r="U53" s="81">
        <f t="shared" si="3"/>
        <v>0</v>
      </c>
      <c r="V53" s="24">
        <f t="shared" si="4"/>
        <v>28750</v>
      </c>
      <c r="W53" s="25">
        <f t="shared" si="5"/>
        <v>0</v>
      </c>
      <c r="X53" s="4"/>
      <c r="Y53" s="4"/>
    </row>
    <row r="54" spans="1:25" ht="16.149999999999999" customHeight="1" x14ac:dyDescent="0.25">
      <c r="A54" s="18" t="s">
        <v>69</v>
      </c>
      <c r="B54" s="5" t="s">
        <v>21</v>
      </c>
      <c r="C54" s="45">
        <v>28750</v>
      </c>
      <c r="D54" s="20">
        <v>20</v>
      </c>
      <c r="E54" s="20">
        <v>1</v>
      </c>
      <c r="F54" s="21"/>
      <c r="G54" s="34">
        <v>7187.5</v>
      </c>
      <c r="H54" s="28">
        <v>7187.5</v>
      </c>
      <c r="I54" s="21">
        <v>7187.5</v>
      </c>
      <c r="J54" s="21">
        <v>7187.5</v>
      </c>
      <c r="K54" s="21"/>
      <c r="L54" s="21"/>
      <c r="M54" s="21"/>
      <c r="N54" s="21"/>
      <c r="O54" s="22"/>
      <c r="P54" s="22"/>
      <c r="Q54" s="22"/>
      <c r="R54" s="22"/>
      <c r="S54" s="22"/>
      <c r="T54" s="22"/>
      <c r="U54" s="81">
        <f t="shared" si="3"/>
        <v>0</v>
      </c>
      <c r="V54" s="24">
        <f t="shared" si="4"/>
        <v>28750</v>
      </c>
      <c r="W54" s="25">
        <f t="shared" si="5"/>
        <v>0</v>
      </c>
      <c r="X54" s="4"/>
      <c r="Y54" s="4"/>
    </row>
    <row r="55" spans="1:25" ht="16.149999999999999" customHeight="1" x14ac:dyDescent="0.25">
      <c r="A55" s="18" t="s">
        <v>69</v>
      </c>
      <c r="B55" s="5" t="s">
        <v>22</v>
      </c>
      <c r="C55" s="19">
        <v>28750</v>
      </c>
      <c r="D55" s="20">
        <v>20</v>
      </c>
      <c r="E55" s="20">
        <v>15</v>
      </c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2"/>
      <c r="R55" s="22"/>
      <c r="S55" s="22"/>
      <c r="T55" s="22"/>
      <c r="U55" s="23">
        <f t="shared" si="3"/>
        <v>28750</v>
      </c>
      <c r="V55" s="24">
        <f t="shared" si="4"/>
        <v>28750</v>
      </c>
      <c r="W55" s="25">
        <f t="shared" si="5"/>
        <v>0</v>
      </c>
      <c r="X55" s="4"/>
      <c r="Y55" s="4"/>
    </row>
    <row r="56" spans="1:25" ht="16.149999999999999" customHeight="1" x14ac:dyDescent="0.25">
      <c r="A56" s="18" t="s">
        <v>69</v>
      </c>
      <c r="B56" s="5" t="s">
        <v>109</v>
      </c>
      <c r="C56" s="19">
        <v>57500</v>
      </c>
      <c r="D56" s="20">
        <v>16</v>
      </c>
      <c r="E56" s="20">
        <v>4</v>
      </c>
      <c r="F56" s="21"/>
      <c r="G56" s="21"/>
      <c r="H56" s="21"/>
      <c r="I56" s="21"/>
      <c r="J56" s="21" t="s">
        <v>74</v>
      </c>
      <c r="K56" s="28"/>
      <c r="L56" s="21"/>
      <c r="M56" s="21"/>
      <c r="N56" s="21"/>
      <c r="O56" s="22"/>
      <c r="P56" s="22"/>
      <c r="Q56" s="22"/>
      <c r="R56" s="22"/>
      <c r="S56" s="22"/>
      <c r="T56" s="22"/>
      <c r="U56" s="23">
        <f>+C56-(SUM(F56:T56))</f>
        <v>57500</v>
      </c>
      <c r="V56" s="24">
        <f t="shared" si="4"/>
        <v>57500</v>
      </c>
      <c r="W56" s="25">
        <f t="shared" si="5"/>
        <v>0</v>
      </c>
      <c r="X56" s="4"/>
      <c r="Y56" s="4"/>
    </row>
    <row r="57" spans="1:25" ht="16.149999999999999" customHeight="1" x14ac:dyDescent="0.25">
      <c r="A57" s="18" t="s">
        <v>69</v>
      </c>
      <c r="B57" s="5" t="s">
        <v>110</v>
      </c>
      <c r="C57" s="19">
        <v>75000</v>
      </c>
      <c r="D57" s="20">
        <v>20</v>
      </c>
      <c r="E57" s="20">
        <v>17</v>
      </c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2"/>
      <c r="R57" s="22"/>
      <c r="S57" s="22"/>
      <c r="T57" s="22"/>
      <c r="U57" s="23">
        <f>+C57-(SUM(F57:T57))</f>
        <v>75000</v>
      </c>
      <c r="V57" s="24">
        <f t="shared" si="4"/>
        <v>75000</v>
      </c>
      <c r="W57" s="25">
        <f t="shared" si="5"/>
        <v>0</v>
      </c>
      <c r="X57" s="4"/>
      <c r="Y57" s="4"/>
    </row>
    <row r="58" spans="1:25" ht="16.149999999999999" customHeight="1" x14ac:dyDescent="0.25">
      <c r="A58" s="18" t="s">
        <v>69</v>
      </c>
      <c r="B58" s="5" t="s">
        <v>47</v>
      </c>
      <c r="C58" s="19">
        <v>20000</v>
      </c>
      <c r="D58" s="20">
        <v>10</v>
      </c>
      <c r="E58" s="20">
        <v>6</v>
      </c>
      <c r="F58" s="21"/>
      <c r="G58" s="21"/>
      <c r="H58" s="21"/>
      <c r="I58" s="21"/>
      <c r="J58" s="21" t="s">
        <v>74</v>
      </c>
      <c r="K58" s="28"/>
      <c r="L58" s="34">
        <v>20000</v>
      </c>
      <c r="M58" s="28"/>
      <c r="N58" s="21"/>
      <c r="O58" s="22"/>
      <c r="P58" s="22"/>
      <c r="Q58" s="22"/>
      <c r="R58" s="22"/>
      <c r="S58" s="22"/>
      <c r="T58" s="22"/>
      <c r="U58" s="23">
        <f>IF(+C58-(SUM(F58:T58))&lt;0,0,C58-(SUM(F58:T58)))</f>
        <v>0</v>
      </c>
      <c r="V58" s="79">
        <f>SUM(F58:U58)</f>
        <v>20000</v>
      </c>
      <c r="W58" s="25">
        <f>+C58-V58</f>
        <v>0</v>
      </c>
      <c r="X58" s="4"/>
      <c r="Y58" s="4"/>
    </row>
    <row r="59" spans="1:25" ht="16.149999999999999" customHeight="1" x14ac:dyDescent="0.25">
      <c r="A59" s="18" t="s">
        <v>69</v>
      </c>
      <c r="B59" s="5" t="s">
        <v>67</v>
      </c>
      <c r="C59" s="19">
        <v>57500</v>
      </c>
      <c r="D59" s="20">
        <v>15</v>
      </c>
      <c r="E59" s="20">
        <v>9</v>
      </c>
      <c r="F59" s="21"/>
      <c r="G59" s="21"/>
      <c r="H59" s="21"/>
      <c r="I59" s="21"/>
      <c r="J59" s="21"/>
      <c r="K59" s="21"/>
      <c r="L59" s="21"/>
      <c r="M59" s="21"/>
      <c r="N59" s="21"/>
      <c r="O59" s="21">
        <v>28750</v>
      </c>
      <c r="P59" s="29">
        <v>28750</v>
      </c>
      <c r="Q59" s="27"/>
      <c r="R59" s="27"/>
      <c r="S59" s="27"/>
      <c r="T59" s="27"/>
      <c r="U59" s="23">
        <f t="shared" ref="U59:U85" si="6">IF(+C59-(SUM(F59:T59))&lt;0,0,C59-(SUM(F59:T59)))</f>
        <v>0</v>
      </c>
      <c r="V59" s="79">
        <f t="shared" si="4"/>
        <v>57500</v>
      </c>
      <c r="W59" s="25">
        <f t="shared" si="5"/>
        <v>0</v>
      </c>
      <c r="X59" s="4"/>
      <c r="Y59" s="4"/>
    </row>
    <row r="60" spans="1:25" ht="16.149999999999999" customHeight="1" x14ac:dyDescent="0.25">
      <c r="A60" s="18" t="s">
        <v>69</v>
      </c>
      <c r="B60" s="5" t="s">
        <v>78</v>
      </c>
      <c r="C60" s="19">
        <v>20000</v>
      </c>
      <c r="D60" s="20">
        <v>15</v>
      </c>
      <c r="E60" s="82">
        <v>8</v>
      </c>
      <c r="F60" s="21"/>
      <c r="G60" s="21"/>
      <c r="H60" s="21"/>
      <c r="I60" s="21"/>
      <c r="J60" s="21"/>
      <c r="K60" s="21"/>
      <c r="L60" s="21"/>
      <c r="M60" s="21"/>
      <c r="N60" s="34">
        <v>20000</v>
      </c>
      <c r="O60" s="22"/>
      <c r="P60" s="22" t="s">
        <v>74</v>
      </c>
      <c r="Q60" s="27"/>
      <c r="R60" s="27"/>
      <c r="S60" s="27"/>
      <c r="T60" s="27"/>
      <c r="U60" s="23">
        <f t="shared" si="6"/>
        <v>0</v>
      </c>
      <c r="V60" s="79">
        <f t="shared" si="4"/>
        <v>20000</v>
      </c>
      <c r="W60" s="25">
        <f t="shared" si="5"/>
        <v>0</v>
      </c>
      <c r="X60" s="4"/>
      <c r="Y60" s="4"/>
    </row>
    <row r="61" spans="1:25" ht="16.149999999999999" customHeight="1" x14ac:dyDescent="0.25">
      <c r="A61" s="18" t="s">
        <v>68</v>
      </c>
      <c r="B61" s="5" t="s">
        <v>111</v>
      </c>
      <c r="C61" s="19">
        <v>345000</v>
      </c>
      <c r="D61" s="20">
        <v>25</v>
      </c>
      <c r="E61" s="20">
        <v>14</v>
      </c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2"/>
      <c r="Q61" s="22"/>
      <c r="R61" s="22"/>
      <c r="S61" s="22"/>
      <c r="T61" s="22">
        <v>345000</v>
      </c>
      <c r="U61" s="23">
        <f t="shared" si="6"/>
        <v>0</v>
      </c>
      <c r="V61" s="24">
        <f t="shared" si="4"/>
        <v>345000</v>
      </c>
      <c r="W61" s="25">
        <f t="shared" si="5"/>
        <v>0</v>
      </c>
      <c r="X61" s="4"/>
      <c r="Y61" s="4"/>
    </row>
    <row r="62" spans="1:25" ht="16.149999999999999" customHeight="1" x14ac:dyDescent="0.25">
      <c r="A62" s="18" t="s">
        <v>68</v>
      </c>
      <c r="B62" s="5" t="s">
        <v>112</v>
      </c>
      <c r="C62" s="19">
        <v>414000</v>
      </c>
      <c r="D62" s="20">
        <v>25</v>
      </c>
      <c r="E62" s="20">
        <v>16</v>
      </c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22"/>
      <c r="Q62" s="22"/>
      <c r="R62" s="22"/>
      <c r="S62" s="22"/>
      <c r="T62" s="22"/>
      <c r="U62" s="23">
        <f t="shared" si="6"/>
        <v>414000</v>
      </c>
      <c r="V62" s="24">
        <f t="shared" si="4"/>
        <v>414000</v>
      </c>
      <c r="W62" s="25">
        <f t="shared" si="5"/>
        <v>0</v>
      </c>
      <c r="X62" s="4"/>
      <c r="Y62" s="4"/>
    </row>
    <row r="63" spans="1:25" ht="16.149999999999999" customHeight="1" x14ac:dyDescent="0.25">
      <c r="A63" s="18" t="s">
        <v>68</v>
      </c>
      <c r="B63" s="5" t="s">
        <v>113</v>
      </c>
      <c r="C63" s="19">
        <v>460000</v>
      </c>
      <c r="D63" s="20">
        <v>25</v>
      </c>
      <c r="E63" s="20">
        <v>17</v>
      </c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2"/>
      <c r="Q63" s="22"/>
      <c r="R63" s="22"/>
      <c r="S63" s="22"/>
      <c r="T63" s="22"/>
      <c r="U63" s="23">
        <f t="shared" si="6"/>
        <v>460000</v>
      </c>
      <c r="V63" s="24">
        <f t="shared" si="4"/>
        <v>460000</v>
      </c>
      <c r="W63" s="25">
        <f t="shared" si="5"/>
        <v>0</v>
      </c>
      <c r="X63" s="4"/>
      <c r="Y63" s="4"/>
    </row>
    <row r="64" spans="1:25" ht="16.149999999999999" customHeight="1" x14ac:dyDescent="0.25">
      <c r="A64" s="18" t="s">
        <v>68</v>
      </c>
      <c r="B64" s="5" t="s">
        <v>23</v>
      </c>
      <c r="C64" s="19">
        <v>86250</v>
      </c>
      <c r="D64" s="20">
        <v>20</v>
      </c>
      <c r="E64" s="20">
        <v>10</v>
      </c>
      <c r="F64" s="21"/>
      <c r="G64" s="21"/>
      <c r="H64" s="21" t="s">
        <v>74</v>
      </c>
      <c r="I64" s="27"/>
      <c r="J64" s="28"/>
      <c r="K64" s="21"/>
      <c r="L64" s="21"/>
      <c r="M64" s="21"/>
      <c r="N64" s="21"/>
      <c r="O64" s="22"/>
      <c r="P64" s="22">
        <v>86250</v>
      </c>
      <c r="Q64" s="22"/>
      <c r="R64" s="22"/>
      <c r="S64" s="22"/>
      <c r="T64" s="22"/>
      <c r="U64" s="23">
        <f t="shared" si="6"/>
        <v>0</v>
      </c>
      <c r="V64" s="24">
        <f t="shared" si="4"/>
        <v>86250</v>
      </c>
      <c r="W64" s="25">
        <f t="shared" si="5"/>
        <v>0</v>
      </c>
      <c r="X64" s="4"/>
      <c r="Y64" s="4"/>
    </row>
    <row r="65" spans="1:25" ht="16.149999999999999" customHeight="1" x14ac:dyDescent="0.25">
      <c r="A65" s="18" t="s">
        <v>68</v>
      </c>
      <c r="B65" s="5" t="s">
        <v>24</v>
      </c>
      <c r="C65" s="19">
        <v>126500</v>
      </c>
      <c r="D65" s="20">
        <v>14</v>
      </c>
      <c r="E65" s="20">
        <v>15</v>
      </c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22"/>
      <c r="Q65" s="22"/>
      <c r="R65" s="22"/>
      <c r="S65" s="22"/>
      <c r="T65" s="22">
        <v>126500</v>
      </c>
      <c r="U65" s="23">
        <f t="shared" si="6"/>
        <v>0</v>
      </c>
      <c r="V65" s="24">
        <f t="shared" si="4"/>
        <v>126500</v>
      </c>
      <c r="W65" s="25">
        <f t="shared" si="5"/>
        <v>0</v>
      </c>
      <c r="X65" s="4"/>
      <c r="Y65" s="4"/>
    </row>
    <row r="66" spans="1:25" ht="16.149999999999999" customHeight="1" x14ac:dyDescent="0.25">
      <c r="A66" s="18" t="s">
        <v>68</v>
      </c>
      <c r="B66" s="5" t="s">
        <v>25</v>
      </c>
      <c r="C66" s="45">
        <v>15000</v>
      </c>
      <c r="D66" s="20">
        <v>25</v>
      </c>
      <c r="E66" s="20">
        <v>7</v>
      </c>
      <c r="F66" s="21"/>
      <c r="G66" s="21"/>
      <c r="H66" s="21"/>
      <c r="I66" s="21"/>
      <c r="J66" s="21"/>
      <c r="K66" s="21"/>
      <c r="L66" s="21"/>
      <c r="M66" s="3">
        <v>15000</v>
      </c>
      <c r="N66" s="34" t="s">
        <v>74</v>
      </c>
      <c r="O66" s="22"/>
      <c r="P66" s="22"/>
      <c r="Q66" s="22"/>
      <c r="R66" s="22"/>
      <c r="S66" s="22"/>
      <c r="T66" s="22"/>
      <c r="U66" s="23">
        <f t="shared" si="6"/>
        <v>0</v>
      </c>
      <c r="V66" s="79">
        <f t="shared" si="4"/>
        <v>15000</v>
      </c>
      <c r="W66" s="25">
        <f t="shared" si="5"/>
        <v>0</v>
      </c>
      <c r="X66" s="4"/>
      <c r="Y66" s="4"/>
    </row>
    <row r="67" spans="1:25" ht="16.149999999999999" customHeight="1" x14ac:dyDescent="0.25">
      <c r="A67" s="18" t="s">
        <v>68</v>
      </c>
      <c r="B67" s="5" t="s">
        <v>114</v>
      </c>
      <c r="C67" s="19">
        <v>34500</v>
      </c>
      <c r="D67" s="20">
        <v>25</v>
      </c>
      <c r="E67" s="20">
        <v>20</v>
      </c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2"/>
      <c r="R67" s="22"/>
      <c r="S67" s="22"/>
      <c r="T67" s="22"/>
      <c r="U67" s="23">
        <f t="shared" si="6"/>
        <v>34500</v>
      </c>
      <c r="V67" s="24">
        <f t="shared" si="4"/>
        <v>34500</v>
      </c>
      <c r="W67" s="25">
        <f t="shared" si="5"/>
        <v>0</v>
      </c>
      <c r="X67" s="4"/>
      <c r="Y67" s="4"/>
    </row>
    <row r="68" spans="1:25" ht="16.149999999999999" customHeight="1" x14ac:dyDescent="0.25">
      <c r="A68" s="18" t="s">
        <v>68</v>
      </c>
      <c r="B68" s="5" t="s">
        <v>71</v>
      </c>
      <c r="C68" s="19">
        <v>28750</v>
      </c>
      <c r="D68" s="20">
        <v>25</v>
      </c>
      <c r="E68" s="20">
        <v>15</v>
      </c>
      <c r="F68" s="21"/>
      <c r="G68" s="21"/>
      <c r="H68" s="21"/>
      <c r="I68" s="36"/>
      <c r="J68" s="21"/>
      <c r="K68" s="21"/>
      <c r="L68" s="21"/>
      <c r="M68" s="21"/>
      <c r="N68" s="21"/>
      <c r="O68" s="22"/>
      <c r="P68" s="22"/>
      <c r="Q68" s="22"/>
      <c r="R68" s="22"/>
      <c r="S68" s="22"/>
      <c r="T68" s="22"/>
      <c r="U68" s="23">
        <f t="shared" si="6"/>
        <v>28750</v>
      </c>
      <c r="V68" s="24">
        <f t="shared" si="4"/>
        <v>28750</v>
      </c>
      <c r="W68" s="25">
        <f t="shared" si="5"/>
        <v>0</v>
      </c>
      <c r="X68" s="4"/>
      <c r="Y68" s="4"/>
    </row>
    <row r="69" spans="1:25" ht="16.149999999999999" customHeight="1" x14ac:dyDescent="0.25">
      <c r="A69" s="18" t="s">
        <v>68</v>
      </c>
      <c r="B69" s="5" t="s">
        <v>26</v>
      </c>
      <c r="C69" s="19">
        <v>25000</v>
      </c>
      <c r="D69" s="20">
        <v>10</v>
      </c>
      <c r="E69" s="20">
        <v>12</v>
      </c>
      <c r="F69" s="21"/>
      <c r="G69" s="21" t="s">
        <v>74</v>
      </c>
      <c r="H69" s="27"/>
      <c r="I69" s="28"/>
      <c r="J69" s="21"/>
      <c r="K69" s="21"/>
      <c r="L69" s="21"/>
      <c r="M69" s="21"/>
      <c r="N69" s="21"/>
      <c r="O69" s="22"/>
      <c r="P69" s="22">
        <v>25000</v>
      </c>
      <c r="Q69" s="22"/>
      <c r="R69" s="22" t="s">
        <v>74</v>
      </c>
      <c r="S69" s="22"/>
      <c r="T69" s="22"/>
      <c r="U69" s="23">
        <f t="shared" si="6"/>
        <v>0</v>
      </c>
      <c r="V69" s="24">
        <f t="shared" si="4"/>
        <v>25000</v>
      </c>
      <c r="W69" s="25">
        <f t="shared" si="5"/>
        <v>0</v>
      </c>
      <c r="X69" s="4"/>
      <c r="Y69" s="4"/>
    </row>
    <row r="70" spans="1:25" ht="16.149999999999999" customHeight="1" x14ac:dyDescent="0.25">
      <c r="A70" s="18" t="s">
        <v>69</v>
      </c>
      <c r="B70" s="5" t="s">
        <v>27</v>
      </c>
      <c r="C70" s="19">
        <v>507150</v>
      </c>
      <c r="D70" s="20">
        <v>20</v>
      </c>
      <c r="E70" s="20">
        <v>4</v>
      </c>
      <c r="F70" s="21"/>
      <c r="G70" s="21"/>
      <c r="H70" s="21"/>
      <c r="I70" s="21"/>
      <c r="J70" s="29">
        <v>155250</v>
      </c>
      <c r="K70" s="27"/>
      <c r="L70" s="21"/>
      <c r="M70" s="21"/>
      <c r="N70" s="29" t="s">
        <v>74</v>
      </c>
      <c r="O70" s="27"/>
      <c r="P70" s="27"/>
      <c r="Q70" s="37"/>
      <c r="R70" s="22"/>
      <c r="S70" s="22">
        <v>351900</v>
      </c>
      <c r="T70" s="22"/>
      <c r="U70" s="23">
        <f t="shared" si="6"/>
        <v>0</v>
      </c>
      <c r="V70" s="24">
        <f t="shared" ref="V70:V102" si="7">SUM(F70:U70)</f>
        <v>507150</v>
      </c>
      <c r="W70" s="25">
        <f t="shared" ref="W70:W102" si="8">+C70-V70</f>
        <v>0</v>
      </c>
      <c r="X70" s="4"/>
      <c r="Y70" s="4"/>
    </row>
    <row r="71" spans="1:25" ht="16.149999999999999" customHeight="1" x14ac:dyDescent="0.25">
      <c r="A71" s="18" t="s">
        <v>69</v>
      </c>
      <c r="B71" s="5" t="s">
        <v>79</v>
      </c>
      <c r="C71" s="19">
        <v>212750</v>
      </c>
      <c r="D71" s="20">
        <v>19</v>
      </c>
      <c r="E71" s="20">
        <v>19</v>
      </c>
      <c r="F71" s="21"/>
      <c r="G71" s="21"/>
      <c r="H71" s="21"/>
      <c r="I71" s="21"/>
      <c r="J71" s="34"/>
      <c r="K71" s="27"/>
      <c r="L71" s="21"/>
      <c r="M71" s="21"/>
      <c r="N71" s="29"/>
      <c r="O71" s="27"/>
      <c r="P71" s="26"/>
      <c r="Q71" s="21"/>
      <c r="R71" s="21"/>
      <c r="S71" s="21"/>
      <c r="T71" s="21"/>
      <c r="U71" s="23">
        <f t="shared" si="6"/>
        <v>212750</v>
      </c>
      <c r="V71" s="24">
        <f t="shared" si="7"/>
        <v>212750</v>
      </c>
      <c r="W71" s="25">
        <f t="shared" si="8"/>
        <v>0</v>
      </c>
      <c r="X71" s="4"/>
      <c r="Y71" s="4"/>
    </row>
    <row r="72" spans="1:25" ht="16.149999999999999" customHeight="1" x14ac:dyDescent="0.25">
      <c r="A72" s="18" t="s">
        <v>68</v>
      </c>
      <c r="B72" s="5" t="s">
        <v>28</v>
      </c>
      <c r="C72" s="19">
        <v>24150</v>
      </c>
      <c r="D72" s="20">
        <v>2</v>
      </c>
      <c r="E72" s="20">
        <v>0</v>
      </c>
      <c r="F72" s="21" t="s">
        <v>74</v>
      </c>
      <c r="G72" s="28"/>
      <c r="H72" s="21">
        <v>3154</v>
      </c>
      <c r="I72" s="27"/>
      <c r="J72" s="28"/>
      <c r="K72" s="21"/>
      <c r="L72" s="21">
        <v>3154</v>
      </c>
      <c r="M72" s="27"/>
      <c r="N72" s="21"/>
      <c r="O72" s="22" t="s">
        <v>74</v>
      </c>
      <c r="P72" s="22">
        <v>3154</v>
      </c>
      <c r="Q72" s="27"/>
      <c r="R72" s="27"/>
      <c r="S72" s="27"/>
      <c r="T72" s="27">
        <v>3154</v>
      </c>
      <c r="U72" s="23">
        <f t="shared" si="6"/>
        <v>11534</v>
      </c>
      <c r="V72" s="24">
        <f t="shared" si="7"/>
        <v>24150</v>
      </c>
      <c r="W72" s="25">
        <f t="shared" si="8"/>
        <v>0</v>
      </c>
      <c r="X72" s="4"/>
      <c r="Y72" s="4"/>
    </row>
    <row r="73" spans="1:25" ht="16.149999999999999" customHeight="1" x14ac:dyDescent="0.25">
      <c r="A73" s="18" t="s">
        <v>68</v>
      </c>
      <c r="B73" s="5" t="s">
        <v>58</v>
      </c>
      <c r="C73" s="19">
        <v>17250</v>
      </c>
      <c r="D73" s="20">
        <v>8</v>
      </c>
      <c r="E73" s="20">
        <v>3</v>
      </c>
      <c r="F73" s="27"/>
      <c r="G73" s="21"/>
      <c r="H73" s="21"/>
      <c r="I73" s="21">
        <v>7500</v>
      </c>
      <c r="J73" s="21"/>
      <c r="K73" s="21"/>
      <c r="L73" s="21"/>
      <c r="M73" s="21">
        <v>7500</v>
      </c>
      <c r="N73" s="27"/>
      <c r="O73" s="22"/>
      <c r="P73" s="22"/>
      <c r="Q73" s="22"/>
      <c r="R73" s="22"/>
      <c r="S73" s="22"/>
      <c r="T73" s="22"/>
      <c r="U73" s="23">
        <f t="shared" si="6"/>
        <v>2250</v>
      </c>
      <c r="V73" s="24">
        <f t="shared" si="7"/>
        <v>17250</v>
      </c>
      <c r="W73" s="25">
        <f t="shared" si="8"/>
        <v>0</v>
      </c>
      <c r="X73" s="4"/>
      <c r="Y73" s="4"/>
    </row>
    <row r="74" spans="1:25" ht="16.149999999999999" customHeight="1" x14ac:dyDescent="0.25">
      <c r="A74" s="18" t="s">
        <v>68</v>
      </c>
      <c r="B74" s="5" t="s">
        <v>29</v>
      </c>
      <c r="C74" s="19">
        <v>30000</v>
      </c>
      <c r="D74" s="20">
        <v>8</v>
      </c>
      <c r="E74" s="20">
        <v>0</v>
      </c>
      <c r="F74" s="21">
        <v>20000</v>
      </c>
      <c r="G74" s="21"/>
      <c r="H74" s="21"/>
      <c r="I74" s="21"/>
      <c r="J74" s="21"/>
      <c r="K74" s="21"/>
      <c r="L74" s="21"/>
      <c r="M74" s="21">
        <v>10000</v>
      </c>
      <c r="N74" s="27"/>
      <c r="O74" s="22"/>
      <c r="P74" s="22"/>
      <c r="Q74" s="22"/>
      <c r="R74" s="22"/>
      <c r="S74" s="22"/>
      <c r="T74" s="22"/>
      <c r="U74" s="23">
        <f t="shared" si="6"/>
        <v>0</v>
      </c>
      <c r="V74" s="79">
        <f>SUM(F74:U74)</f>
        <v>30000</v>
      </c>
      <c r="W74" s="25">
        <f t="shared" si="8"/>
        <v>0</v>
      </c>
      <c r="X74" s="4"/>
      <c r="Y74" s="4"/>
    </row>
    <row r="75" spans="1:25" ht="16.149999999999999" customHeight="1" x14ac:dyDescent="0.25">
      <c r="A75" s="18" t="s">
        <v>68</v>
      </c>
      <c r="B75" s="5" t="s">
        <v>41</v>
      </c>
      <c r="C75" s="19">
        <v>128800</v>
      </c>
      <c r="D75" s="20">
        <v>10</v>
      </c>
      <c r="E75" s="20">
        <v>0</v>
      </c>
      <c r="F75" s="27">
        <v>16100</v>
      </c>
      <c r="G75" s="21" t="s">
        <v>74</v>
      </c>
      <c r="H75" s="28">
        <v>16100</v>
      </c>
      <c r="I75" s="27"/>
      <c r="J75" s="21">
        <v>16100</v>
      </c>
      <c r="K75" s="21" t="s">
        <v>74</v>
      </c>
      <c r="L75" s="28">
        <v>16100</v>
      </c>
      <c r="M75" s="21"/>
      <c r="N75" s="21">
        <v>16100</v>
      </c>
      <c r="O75" s="22" t="s">
        <v>74</v>
      </c>
      <c r="P75" s="22">
        <v>16100</v>
      </c>
      <c r="Q75" s="27"/>
      <c r="R75" s="27">
        <v>16100</v>
      </c>
      <c r="S75" s="27"/>
      <c r="T75" s="27">
        <v>16100</v>
      </c>
      <c r="U75" s="23">
        <f t="shared" si="6"/>
        <v>0</v>
      </c>
      <c r="V75" s="24">
        <f t="shared" si="7"/>
        <v>128800</v>
      </c>
      <c r="W75" s="25">
        <f t="shared" si="8"/>
        <v>0</v>
      </c>
      <c r="X75" s="4"/>
      <c r="Y75" s="4"/>
    </row>
    <row r="76" spans="1:25" ht="16.149999999999999" customHeight="1" x14ac:dyDescent="0.25">
      <c r="A76" s="18" t="s">
        <v>68</v>
      </c>
      <c r="B76" s="5" t="s">
        <v>54</v>
      </c>
      <c r="C76" s="19">
        <v>400000</v>
      </c>
      <c r="D76" s="20">
        <v>19</v>
      </c>
      <c r="E76" s="20">
        <v>20</v>
      </c>
      <c r="F76" s="21"/>
      <c r="G76" s="21"/>
      <c r="H76" s="21"/>
      <c r="I76" s="21"/>
      <c r="J76" s="21"/>
      <c r="K76" s="21"/>
      <c r="L76" s="21"/>
      <c r="M76" s="21"/>
      <c r="N76" s="21"/>
      <c r="O76" s="22"/>
      <c r="P76" s="22"/>
      <c r="Q76" s="22"/>
      <c r="R76" s="22"/>
      <c r="S76" s="22"/>
      <c r="T76" s="22"/>
      <c r="U76" s="23">
        <f t="shared" si="6"/>
        <v>400000</v>
      </c>
      <c r="V76" s="24">
        <f t="shared" si="7"/>
        <v>400000</v>
      </c>
      <c r="W76" s="25">
        <f t="shared" si="8"/>
        <v>0</v>
      </c>
      <c r="X76" s="4"/>
      <c r="Y76" s="4"/>
    </row>
    <row r="77" spans="1:25" ht="16.149999999999999" customHeight="1" x14ac:dyDescent="0.25">
      <c r="A77" s="18" t="s">
        <v>68</v>
      </c>
      <c r="B77" s="5" t="s">
        <v>30</v>
      </c>
      <c r="C77" s="19">
        <v>172500</v>
      </c>
      <c r="D77" s="20">
        <v>20</v>
      </c>
      <c r="E77" s="20">
        <v>2</v>
      </c>
      <c r="F77" s="28"/>
      <c r="G77" s="27"/>
      <c r="H77" s="21">
        <v>172500</v>
      </c>
      <c r="I77" s="21"/>
      <c r="J77" s="21"/>
      <c r="K77" s="21"/>
      <c r="L77" s="21"/>
      <c r="M77" s="21"/>
      <c r="N77" s="21"/>
      <c r="O77" s="22"/>
      <c r="P77" s="22"/>
      <c r="Q77" s="22"/>
      <c r="R77" s="22"/>
      <c r="S77" s="22"/>
      <c r="T77" s="22"/>
      <c r="U77" s="23">
        <f t="shared" si="6"/>
        <v>0</v>
      </c>
      <c r="V77" s="24">
        <f t="shared" si="7"/>
        <v>172500</v>
      </c>
      <c r="W77" s="25">
        <f t="shared" si="8"/>
        <v>0</v>
      </c>
      <c r="X77" s="4"/>
      <c r="Y77" s="4"/>
    </row>
    <row r="78" spans="1:25" ht="16.149999999999999" customHeight="1" x14ac:dyDescent="0.25">
      <c r="A78" s="18" t="s">
        <v>68</v>
      </c>
      <c r="B78" s="5" t="s">
        <v>31</v>
      </c>
      <c r="C78" s="19">
        <v>45000</v>
      </c>
      <c r="D78" s="20">
        <v>20</v>
      </c>
      <c r="E78" s="20">
        <v>1</v>
      </c>
      <c r="F78" s="21" t="s">
        <v>74</v>
      </c>
      <c r="G78" s="28">
        <v>45000</v>
      </c>
      <c r="H78" s="21" t="s">
        <v>74</v>
      </c>
      <c r="I78" s="27"/>
      <c r="J78" s="28"/>
      <c r="K78" s="21"/>
      <c r="L78" s="21" t="s">
        <v>74</v>
      </c>
      <c r="M78" s="28"/>
      <c r="N78" s="21"/>
      <c r="O78" s="22" t="s">
        <v>74</v>
      </c>
      <c r="P78" s="22" t="s">
        <v>74</v>
      </c>
      <c r="Q78" s="27"/>
      <c r="R78" s="27"/>
      <c r="S78" s="27"/>
      <c r="T78" s="27"/>
      <c r="U78" s="23">
        <f t="shared" si="6"/>
        <v>0</v>
      </c>
      <c r="V78" s="24">
        <f t="shared" si="7"/>
        <v>45000</v>
      </c>
      <c r="W78" s="25">
        <f t="shared" si="8"/>
        <v>0</v>
      </c>
      <c r="X78" s="4"/>
      <c r="Y78" s="4"/>
    </row>
    <row r="79" spans="1:25" ht="16.149999999999999" customHeight="1" x14ac:dyDescent="0.25">
      <c r="A79" s="18" t="s">
        <v>68</v>
      </c>
      <c r="B79" s="5" t="s">
        <v>73</v>
      </c>
      <c r="C79" s="19">
        <v>10000</v>
      </c>
      <c r="D79" s="20">
        <v>20</v>
      </c>
      <c r="E79" s="80">
        <v>1</v>
      </c>
      <c r="F79" s="21"/>
      <c r="G79" s="21">
        <v>10000</v>
      </c>
      <c r="H79" s="21"/>
      <c r="I79" s="36"/>
      <c r="J79" s="21"/>
      <c r="K79" s="21"/>
      <c r="L79" s="21"/>
      <c r="M79" s="21"/>
      <c r="N79" s="21"/>
      <c r="O79" s="22"/>
      <c r="P79" s="22"/>
      <c r="Q79" s="22"/>
      <c r="R79" s="22"/>
      <c r="S79" s="22"/>
      <c r="T79" s="22"/>
      <c r="U79" s="23">
        <f t="shared" si="6"/>
        <v>0</v>
      </c>
      <c r="V79" s="24">
        <f t="shared" si="7"/>
        <v>10000</v>
      </c>
      <c r="W79" s="25">
        <f t="shared" si="8"/>
        <v>0</v>
      </c>
      <c r="X79" s="4"/>
      <c r="Y79" s="4"/>
    </row>
    <row r="80" spans="1:25" ht="16.149999999999999" customHeight="1" x14ac:dyDescent="0.25">
      <c r="A80" s="18" t="s">
        <v>68</v>
      </c>
      <c r="B80" s="5" t="s">
        <v>32</v>
      </c>
      <c r="C80" s="19">
        <v>13000</v>
      </c>
      <c r="D80" s="20">
        <v>20</v>
      </c>
      <c r="E80" s="20">
        <v>1</v>
      </c>
      <c r="F80" s="21"/>
      <c r="G80" s="21">
        <v>13000</v>
      </c>
      <c r="H80" s="27"/>
      <c r="I80" s="27"/>
      <c r="J80" s="21"/>
      <c r="K80" s="21"/>
      <c r="L80" s="21"/>
      <c r="M80" s="21"/>
      <c r="N80" s="21"/>
      <c r="O80" s="22"/>
      <c r="P80" s="22"/>
      <c r="Q80" s="22"/>
      <c r="R80" s="22"/>
      <c r="S80" s="22"/>
      <c r="T80" s="22"/>
      <c r="U80" s="23">
        <f t="shared" si="6"/>
        <v>0</v>
      </c>
      <c r="V80" s="24">
        <f t="shared" si="7"/>
        <v>13000</v>
      </c>
      <c r="W80" s="25">
        <f t="shared" si="8"/>
        <v>0</v>
      </c>
      <c r="X80" s="4"/>
      <c r="Y80" s="4"/>
    </row>
    <row r="81" spans="1:72" ht="16.149999999999999" customHeight="1" x14ac:dyDescent="0.25">
      <c r="A81" s="18" t="s">
        <v>69</v>
      </c>
      <c r="B81" s="5" t="s">
        <v>81</v>
      </c>
      <c r="C81" s="19">
        <v>80000</v>
      </c>
      <c r="D81" s="20">
        <v>20</v>
      </c>
      <c r="E81" s="20">
        <v>0</v>
      </c>
      <c r="F81" s="21">
        <v>39000</v>
      </c>
      <c r="G81" s="21"/>
      <c r="H81" s="27"/>
      <c r="I81" s="27"/>
      <c r="J81" s="21"/>
      <c r="K81" s="21"/>
      <c r="L81" s="21"/>
      <c r="M81" s="21"/>
      <c r="N81" s="22"/>
      <c r="O81" s="21"/>
      <c r="P81" s="28"/>
      <c r="Q81" s="22" t="s">
        <v>74</v>
      </c>
      <c r="R81" s="22" t="s">
        <v>74</v>
      </c>
      <c r="S81" s="22" t="s">
        <v>74</v>
      </c>
      <c r="T81" s="22" t="s">
        <v>74</v>
      </c>
      <c r="U81" s="23">
        <f t="shared" si="6"/>
        <v>41000</v>
      </c>
      <c r="V81" s="24">
        <f t="shared" si="7"/>
        <v>80000</v>
      </c>
      <c r="W81" s="25">
        <f t="shared" si="8"/>
        <v>0</v>
      </c>
      <c r="X81" s="4"/>
      <c r="Y81" s="4"/>
    </row>
    <row r="82" spans="1:72" ht="16.149999999999999" customHeight="1" x14ac:dyDescent="0.25">
      <c r="A82" s="18" t="s">
        <v>74</v>
      </c>
      <c r="B82" s="35" t="s">
        <v>70</v>
      </c>
      <c r="C82" s="19">
        <v>46000</v>
      </c>
      <c r="D82" s="20">
        <v>20</v>
      </c>
      <c r="E82" s="80">
        <v>10</v>
      </c>
      <c r="F82" s="21"/>
      <c r="G82" s="21"/>
      <c r="H82" s="21"/>
      <c r="I82" s="36"/>
      <c r="J82" s="21"/>
      <c r="K82" s="21"/>
      <c r="L82" s="21"/>
      <c r="M82" s="21"/>
      <c r="N82" s="22"/>
      <c r="O82" s="27"/>
      <c r="P82" s="37">
        <v>46000</v>
      </c>
      <c r="Q82" s="22"/>
      <c r="R82" s="22"/>
      <c r="S82" s="22"/>
      <c r="T82" s="22"/>
      <c r="U82" s="23">
        <f t="shared" si="6"/>
        <v>0</v>
      </c>
      <c r="V82" s="24">
        <f t="shared" si="7"/>
        <v>46000</v>
      </c>
      <c r="W82" s="25">
        <f t="shared" si="8"/>
        <v>0</v>
      </c>
      <c r="X82" s="4"/>
      <c r="Y82" s="4"/>
    </row>
    <row r="83" spans="1:72" ht="16.149999999999999" customHeight="1" x14ac:dyDescent="0.25">
      <c r="A83" s="18" t="s">
        <v>69</v>
      </c>
      <c r="B83" s="5" t="s">
        <v>55</v>
      </c>
      <c r="C83" s="19">
        <v>40250</v>
      </c>
      <c r="D83" s="20">
        <v>20</v>
      </c>
      <c r="E83" s="20">
        <v>4</v>
      </c>
      <c r="F83" s="21"/>
      <c r="G83" s="21"/>
      <c r="H83" s="21"/>
      <c r="I83" s="36"/>
      <c r="J83" s="21">
        <v>10000</v>
      </c>
      <c r="K83" s="28"/>
      <c r="L83" s="21"/>
      <c r="M83" s="27"/>
      <c r="N83" s="27"/>
      <c r="O83" s="22"/>
      <c r="P83" s="38"/>
      <c r="Q83" s="38"/>
      <c r="R83" s="38"/>
      <c r="S83" s="38"/>
      <c r="T83" s="38"/>
      <c r="U83" s="23">
        <f t="shared" si="6"/>
        <v>30250</v>
      </c>
      <c r="V83" s="24">
        <f t="shared" si="7"/>
        <v>40250</v>
      </c>
      <c r="W83" s="25">
        <f t="shared" si="8"/>
        <v>0</v>
      </c>
      <c r="X83" s="39"/>
      <c r="Y83" s="39"/>
    </row>
    <row r="84" spans="1:72" ht="16.149999999999999" customHeight="1" x14ac:dyDescent="0.25">
      <c r="A84" s="18" t="s">
        <v>69</v>
      </c>
      <c r="B84" s="5" t="s">
        <v>33</v>
      </c>
      <c r="C84" s="19">
        <v>75000</v>
      </c>
      <c r="D84" s="31">
        <v>20</v>
      </c>
      <c r="E84" s="31">
        <v>19</v>
      </c>
      <c r="F84" s="21" t="s">
        <v>74</v>
      </c>
      <c r="G84" s="36" t="s">
        <v>74</v>
      </c>
      <c r="H84" s="27"/>
      <c r="I84" s="28"/>
      <c r="J84" s="27"/>
      <c r="K84" s="27"/>
      <c r="L84" s="27"/>
      <c r="M84" s="21"/>
      <c r="N84" s="21"/>
      <c r="O84" s="26"/>
      <c r="P84" s="38"/>
      <c r="Q84" s="38"/>
      <c r="R84" s="38"/>
      <c r="S84" s="38"/>
      <c r="T84" s="38"/>
      <c r="U84" s="23">
        <f t="shared" si="6"/>
        <v>75000</v>
      </c>
      <c r="V84" s="24">
        <f t="shared" si="7"/>
        <v>75000</v>
      </c>
      <c r="W84" s="25">
        <f t="shared" si="8"/>
        <v>0</v>
      </c>
      <c r="X84" s="39"/>
      <c r="Y84" s="39"/>
    </row>
    <row r="85" spans="1:72" ht="16.149999999999999" customHeight="1" x14ac:dyDescent="0.25">
      <c r="A85" s="18" t="s">
        <v>69</v>
      </c>
      <c r="B85" s="5" t="s">
        <v>57</v>
      </c>
      <c r="C85" s="19">
        <v>34500</v>
      </c>
      <c r="D85" s="31">
        <v>20</v>
      </c>
      <c r="E85" s="31">
        <v>11</v>
      </c>
      <c r="F85" s="21"/>
      <c r="G85" s="27"/>
      <c r="H85" s="21"/>
      <c r="I85" s="36"/>
      <c r="J85" s="27"/>
      <c r="K85" s="27"/>
      <c r="L85" s="27"/>
      <c r="M85" s="21"/>
      <c r="N85" s="21"/>
      <c r="O85" s="26"/>
      <c r="P85" s="38"/>
      <c r="Q85" s="38">
        <v>34500</v>
      </c>
      <c r="R85" s="38"/>
      <c r="S85" s="38"/>
      <c r="T85" s="38"/>
      <c r="U85" s="23">
        <f t="shared" si="6"/>
        <v>0</v>
      </c>
      <c r="V85" s="24">
        <f t="shared" si="7"/>
        <v>34500</v>
      </c>
      <c r="W85" s="25">
        <f t="shared" si="8"/>
        <v>0</v>
      </c>
      <c r="X85" s="4"/>
      <c r="Y85" s="4"/>
    </row>
    <row r="86" spans="1:72" ht="16.149999999999999" customHeight="1" x14ac:dyDescent="0.25">
      <c r="A86" s="18" t="s">
        <v>68</v>
      </c>
      <c r="B86" s="35" t="s">
        <v>80</v>
      </c>
      <c r="C86" s="45">
        <v>43745</v>
      </c>
      <c r="D86" s="31">
        <v>10</v>
      </c>
      <c r="E86" s="31">
        <v>8</v>
      </c>
      <c r="F86" s="21" t="s">
        <v>74</v>
      </c>
      <c r="G86" s="27"/>
      <c r="H86" s="27"/>
      <c r="I86" s="21"/>
      <c r="J86" s="21"/>
      <c r="K86" s="27"/>
      <c r="L86" s="27"/>
      <c r="M86" s="27"/>
      <c r="N86" s="27">
        <v>43745</v>
      </c>
      <c r="O86" s="26"/>
      <c r="P86" s="38"/>
      <c r="Q86" s="38"/>
      <c r="R86" s="38"/>
      <c r="S86" s="38"/>
      <c r="T86" s="38"/>
      <c r="U86" s="23">
        <v>0</v>
      </c>
      <c r="V86" s="79">
        <f t="shared" si="7"/>
        <v>43745</v>
      </c>
      <c r="W86" s="25">
        <f t="shared" si="8"/>
        <v>0</v>
      </c>
      <c r="X86" s="4"/>
      <c r="Y86" s="4"/>
    </row>
    <row r="87" spans="1:72" ht="16.149999999999999" customHeight="1" x14ac:dyDescent="0.25">
      <c r="A87" s="18" t="s">
        <v>68</v>
      </c>
      <c r="B87" s="5" t="s">
        <v>43</v>
      </c>
      <c r="C87" s="19">
        <v>25000</v>
      </c>
      <c r="D87" s="31">
        <v>15</v>
      </c>
      <c r="E87" s="46">
        <v>14</v>
      </c>
      <c r="F87" s="28"/>
      <c r="G87" s="27"/>
      <c r="H87" s="27"/>
      <c r="I87" s="21" t="s">
        <v>74</v>
      </c>
      <c r="J87" s="27"/>
      <c r="K87" s="27"/>
      <c r="L87" s="27"/>
      <c r="M87" s="27"/>
      <c r="N87" s="27"/>
      <c r="O87" s="26"/>
      <c r="P87" s="38"/>
      <c r="Q87" s="38"/>
      <c r="R87" s="38"/>
      <c r="S87" s="38"/>
      <c r="T87" s="38">
        <v>25000</v>
      </c>
      <c r="U87" s="23">
        <f t="shared" ref="U87:U102" si="9">IF(+C87-(SUM(F87:T87))&lt;0,0,C87-(SUM(F87:T87)))</f>
        <v>0</v>
      </c>
      <c r="V87" s="24">
        <f t="shared" si="7"/>
        <v>25000</v>
      </c>
      <c r="W87" s="25">
        <f t="shared" si="8"/>
        <v>0</v>
      </c>
      <c r="X87" s="4"/>
      <c r="Y87" s="4"/>
    </row>
    <row r="88" spans="1:72" ht="16.149999999999999" customHeight="1" x14ac:dyDescent="0.25">
      <c r="A88" s="18" t="s">
        <v>69</v>
      </c>
      <c r="B88" s="5" t="s">
        <v>51</v>
      </c>
      <c r="C88" s="19">
        <v>15000</v>
      </c>
      <c r="D88" s="31">
        <v>10</v>
      </c>
      <c r="E88" s="31">
        <v>0</v>
      </c>
      <c r="F88" s="21">
        <v>7500</v>
      </c>
      <c r="G88" s="21"/>
      <c r="H88" s="21"/>
      <c r="I88" s="21"/>
      <c r="J88" s="27"/>
      <c r="K88" s="27"/>
      <c r="L88" s="21" t="s">
        <v>74</v>
      </c>
      <c r="M88" s="28"/>
      <c r="N88" s="27"/>
      <c r="O88" s="26" t="s">
        <v>74</v>
      </c>
      <c r="P88" s="38">
        <v>7500</v>
      </c>
      <c r="Q88" s="21" t="s">
        <v>74</v>
      </c>
      <c r="R88" s="27"/>
      <c r="S88" s="28"/>
      <c r="T88" s="28"/>
      <c r="U88" s="23">
        <f t="shared" si="9"/>
        <v>0</v>
      </c>
      <c r="V88" s="79">
        <f t="shared" si="7"/>
        <v>15000</v>
      </c>
      <c r="W88" s="25">
        <f t="shared" si="8"/>
        <v>0</v>
      </c>
      <c r="X88" s="4"/>
      <c r="Y88" s="4"/>
    </row>
    <row r="89" spans="1:72" ht="16.149999999999999" customHeight="1" x14ac:dyDescent="0.25">
      <c r="A89" s="18" t="s">
        <v>69</v>
      </c>
      <c r="B89" s="5" t="s">
        <v>44</v>
      </c>
      <c r="C89" s="19">
        <v>17250</v>
      </c>
      <c r="D89" s="31">
        <v>20</v>
      </c>
      <c r="E89" s="31">
        <v>9</v>
      </c>
      <c r="F89" s="21"/>
      <c r="G89" s="21"/>
      <c r="H89" s="21"/>
      <c r="I89" s="21"/>
      <c r="J89" s="27"/>
      <c r="K89" s="27"/>
      <c r="L89" s="27"/>
      <c r="M89" s="27"/>
      <c r="N89" s="27"/>
      <c r="O89" s="26">
        <v>17250</v>
      </c>
      <c r="P89" s="38" t="s">
        <v>74</v>
      </c>
      <c r="Q89" s="38"/>
      <c r="R89" s="38"/>
      <c r="S89" s="38"/>
      <c r="T89" s="38"/>
      <c r="U89" s="23">
        <f t="shared" si="9"/>
        <v>0</v>
      </c>
      <c r="V89" s="24">
        <f t="shared" si="7"/>
        <v>17250</v>
      </c>
      <c r="W89" s="25">
        <f t="shared" si="8"/>
        <v>0</v>
      </c>
      <c r="X89" s="4"/>
      <c r="Y89" s="4"/>
    </row>
    <row r="90" spans="1:72" ht="16.149999999999999" customHeight="1" x14ac:dyDescent="0.25">
      <c r="A90" s="18" t="s">
        <v>69</v>
      </c>
      <c r="B90" s="5" t="s">
        <v>45</v>
      </c>
      <c r="C90" s="19">
        <v>8625</v>
      </c>
      <c r="D90" s="31">
        <v>20</v>
      </c>
      <c r="E90" s="31">
        <v>9</v>
      </c>
      <c r="F90" s="21"/>
      <c r="G90" s="21"/>
      <c r="H90" s="21"/>
      <c r="I90" s="21"/>
      <c r="J90" s="27"/>
      <c r="K90" s="27"/>
      <c r="L90" s="27"/>
      <c r="M90" s="27"/>
      <c r="N90" s="27"/>
      <c r="O90" s="26">
        <v>8625</v>
      </c>
      <c r="P90" s="38"/>
      <c r="Q90" s="38"/>
      <c r="R90" s="27" t="s">
        <v>74</v>
      </c>
      <c r="S90" s="28" t="s">
        <v>74</v>
      </c>
      <c r="T90" s="28" t="s">
        <v>74</v>
      </c>
      <c r="U90" s="23">
        <f t="shared" si="9"/>
        <v>0</v>
      </c>
      <c r="V90" s="79">
        <v>8625</v>
      </c>
      <c r="W90" s="25">
        <f t="shared" si="8"/>
        <v>0</v>
      </c>
      <c r="X90" s="4"/>
      <c r="Y90" s="4"/>
    </row>
    <row r="91" spans="1:72" ht="16.149999999999999" customHeight="1" x14ac:dyDescent="0.25">
      <c r="A91" s="18" t="s">
        <v>69</v>
      </c>
      <c r="B91" s="5" t="s">
        <v>46</v>
      </c>
      <c r="C91" s="19">
        <v>17250</v>
      </c>
      <c r="D91" s="31">
        <v>20</v>
      </c>
      <c r="E91" s="46">
        <v>9</v>
      </c>
      <c r="F91" s="21"/>
      <c r="G91" s="21"/>
      <c r="H91" s="21"/>
      <c r="I91" s="21"/>
      <c r="J91" s="27"/>
      <c r="K91" s="27"/>
      <c r="L91" s="27"/>
      <c r="M91" s="27"/>
      <c r="N91" s="27"/>
      <c r="O91" s="26">
        <v>17250</v>
      </c>
      <c r="P91" s="38"/>
      <c r="Q91" s="38"/>
      <c r="R91" s="38"/>
      <c r="S91" s="83"/>
      <c r="T91" s="38"/>
      <c r="U91" s="23">
        <f t="shared" si="9"/>
        <v>0</v>
      </c>
      <c r="V91" s="24">
        <f t="shared" si="7"/>
        <v>17250</v>
      </c>
      <c r="W91" s="25">
        <f t="shared" si="8"/>
        <v>0</v>
      </c>
      <c r="X91" s="4"/>
      <c r="Y91" s="4"/>
    </row>
    <row r="92" spans="1:72" ht="16.149999999999999" customHeight="1" x14ac:dyDescent="0.25">
      <c r="A92" s="18" t="s">
        <v>68</v>
      </c>
      <c r="B92" s="5" t="s">
        <v>115</v>
      </c>
      <c r="C92" s="19">
        <v>310500</v>
      </c>
      <c r="D92" s="31">
        <v>20</v>
      </c>
      <c r="E92" s="31">
        <v>18</v>
      </c>
      <c r="F92" s="21"/>
      <c r="G92" s="21"/>
      <c r="H92" s="21"/>
      <c r="I92" s="36"/>
      <c r="J92" s="27"/>
      <c r="K92" s="27"/>
      <c r="L92" s="27"/>
      <c r="M92" s="27"/>
      <c r="N92" s="27"/>
      <c r="O92" s="26"/>
      <c r="P92" s="38"/>
      <c r="Q92" s="38"/>
      <c r="R92" s="38"/>
      <c r="S92" s="38"/>
      <c r="T92" s="38"/>
      <c r="U92" s="23">
        <f t="shared" si="9"/>
        <v>310500</v>
      </c>
      <c r="V92" s="24">
        <f t="shared" si="7"/>
        <v>310500</v>
      </c>
      <c r="W92" s="25">
        <f t="shared" si="8"/>
        <v>0</v>
      </c>
      <c r="X92" s="4"/>
      <c r="Y92" s="4"/>
    </row>
    <row r="93" spans="1:72" ht="16.149999999999999" customHeight="1" x14ac:dyDescent="0.25">
      <c r="A93" s="18" t="s">
        <v>69</v>
      </c>
      <c r="B93" s="5" t="s">
        <v>49</v>
      </c>
      <c r="C93" s="19">
        <v>56250</v>
      </c>
      <c r="D93" s="31">
        <v>15</v>
      </c>
      <c r="E93" s="31">
        <v>1</v>
      </c>
      <c r="F93" s="21">
        <v>3750</v>
      </c>
      <c r="G93" s="21">
        <v>3750</v>
      </c>
      <c r="H93" s="27">
        <v>3750</v>
      </c>
      <c r="I93" s="27">
        <v>3750</v>
      </c>
      <c r="J93" s="27">
        <v>3750</v>
      </c>
      <c r="K93" s="21">
        <v>3750</v>
      </c>
      <c r="L93" s="27">
        <v>3750</v>
      </c>
      <c r="M93" s="27">
        <v>3750</v>
      </c>
      <c r="N93" s="27">
        <v>3750</v>
      </c>
      <c r="O93" s="26">
        <v>3750</v>
      </c>
      <c r="P93" s="38">
        <v>3750</v>
      </c>
      <c r="Q93" s="38">
        <v>3750</v>
      </c>
      <c r="R93" s="38">
        <v>3750</v>
      </c>
      <c r="S93" s="38">
        <v>3750</v>
      </c>
      <c r="T93" s="38">
        <v>3750</v>
      </c>
      <c r="U93" s="23">
        <f t="shared" si="9"/>
        <v>0</v>
      </c>
      <c r="V93" s="24">
        <f t="shared" si="7"/>
        <v>56250</v>
      </c>
      <c r="W93" s="25">
        <f t="shared" si="8"/>
        <v>0</v>
      </c>
      <c r="X93" s="4"/>
      <c r="Y93" s="4"/>
    </row>
    <row r="94" spans="1:72" ht="16.149999999999999" customHeight="1" x14ac:dyDescent="0.25">
      <c r="A94" s="18" t="s">
        <v>68</v>
      </c>
      <c r="B94" s="5" t="s">
        <v>82</v>
      </c>
      <c r="C94" s="40">
        <v>100000</v>
      </c>
      <c r="D94" s="31">
        <v>30</v>
      </c>
      <c r="E94" s="41">
        <v>15</v>
      </c>
      <c r="F94" s="21"/>
      <c r="G94" s="21"/>
      <c r="H94" s="27">
        <v>33333</v>
      </c>
      <c r="I94" s="27"/>
      <c r="J94" s="27">
        <v>33333</v>
      </c>
      <c r="K94" s="21"/>
      <c r="L94" s="27">
        <v>33333</v>
      </c>
      <c r="M94" s="27"/>
      <c r="N94" s="27"/>
      <c r="O94" s="26"/>
      <c r="P94" s="38"/>
      <c r="Q94" s="38"/>
      <c r="R94" s="38"/>
      <c r="S94" s="38"/>
      <c r="T94" s="38"/>
      <c r="U94" s="23">
        <f t="shared" si="9"/>
        <v>1</v>
      </c>
      <c r="V94" s="24">
        <f t="shared" si="7"/>
        <v>100000</v>
      </c>
      <c r="W94" s="25">
        <f t="shared" si="8"/>
        <v>0</v>
      </c>
      <c r="X94" s="4"/>
      <c r="Y94" s="4"/>
    </row>
    <row r="95" spans="1:72" ht="16.149999999999999" customHeight="1" x14ac:dyDescent="0.25">
      <c r="A95" s="18" t="s">
        <v>68</v>
      </c>
      <c r="B95" s="5" t="s">
        <v>66</v>
      </c>
      <c r="C95" s="42">
        <v>15000</v>
      </c>
      <c r="D95" s="31">
        <v>20</v>
      </c>
      <c r="E95" s="41">
        <v>15</v>
      </c>
      <c r="F95" s="21"/>
      <c r="G95" s="21"/>
      <c r="H95" s="21"/>
      <c r="I95" s="36"/>
      <c r="J95" s="27"/>
      <c r="K95" s="21"/>
      <c r="L95" s="27"/>
      <c r="M95" s="27" t="s">
        <v>74</v>
      </c>
      <c r="N95" s="27"/>
      <c r="O95" s="26"/>
      <c r="P95" s="38"/>
      <c r="Q95" s="38"/>
      <c r="R95" s="38"/>
      <c r="S95" s="38"/>
      <c r="T95" s="38"/>
      <c r="U95" s="23">
        <f t="shared" si="9"/>
        <v>15000</v>
      </c>
      <c r="V95" s="24">
        <f t="shared" si="7"/>
        <v>15000</v>
      </c>
      <c r="W95" s="25">
        <f t="shared" si="8"/>
        <v>0</v>
      </c>
      <c r="X95" s="4"/>
      <c r="Y95" s="4"/>
    </row>
    <row r="96" spans="1:72" s="43" customFormat="1" ht="16.149999999999999" customHeight="1" x14ac:dyDescent="0.25">
      <c r="A96" s="18" t="s">
        <v>68</v>
      </c>
      <c r="B96" s="5" t="s">
        <v>53</v>
      </c>
      <c r="C96" s="42">
        <v>34500</v>
      </c>
      <c r="D96" s="31">
        <v>20</v>
      </c>
      <c r="E96" s="41">
        <v>0</v>
      </c>
      <c r="F96" s="21">
        <v>8300</v>
      </c>
      <c r="G96" s="28"/>
      <c r="H96" s="21" t="s">
        <v>74</v>
      </c>
      <c r="I96" s="27">
        <v>5000</v>
      </c>
      <c r="J96" s="28" t="s">
        <v>74</v>
      </c>
      <c r="K96" s="21"/>
      <c r="L96" s="21">
        <v>5000</v>
      </c>
      <c r="M96" s="28"/>
      <c r="N96" s="21" t="s">
        <v>74</v>
      </c>
      <c r="O96" s="26">
        <v>5000</v>
      </c>
      <c r="P96" s="21" t="s">
        <v>74</v>
      </c>
      <c r="Q96" s="21" t="s">
        <v>74</v>
      </c>
      <c r="R96" s="21">
        <v>5000</v>
      </c>
      <c r="S96" s="22" t="s">
        <v>74</v>
      </c>
      <c r="T96" s="22" t="s">
        <v>74</v>
      </c>
      <c r="U96" s="23">
        <v>6200</v>
      </c>
      <c r="V96" s="79">
        <f t="shared" si="7"/>
        <v>34500</v>
      </c>
      <c r="W96" s="25">
        <f t="shared" si="8"/>
        <v>0</v>
      </c>
      <c r="X96" s="4"/>
      <c r="Y96" s="4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</row>
    <row r="97" spans="1:25" ht="16.149999999999999" customHeight="1" x14ac:dyDescent="0.25">
      <c r="A97" s="44" t="s">
        <v>69</v>
      </c>
      <c r="B97" s="35" t="s">
        <v>50</v>
      </c>
      <c r="C97" s="45">
        <v>69000</v>
      </c>
      <c r="D97" s="46">
        <v>20</v>
      </c>
      <c r="E97" s="31">
        <v>0</v>
      </c>
      <c r="F97" s="21">
        <v>4600</v>
      </c>
      <c r="G97" s="21">
        <v>4600</v>
      </c>
      <c r="H97" s="21">
        <v>4600</v>
      </c>
      <c r="I97" s="21">
        <v>4600</v>
      </c>
      <c r="J97" s="21">
        <v>4600</v>
      </c>
      <c r="K97" s="21">
        <v>4600</v>
      </c>
      <c r="L97" s="21">
        <v>4600</v>
      </c>
      <c r="M97" s="21">
        <v>4600</v>
      </c>
      <c r="N97" s="21">
        <v>4600</v>
      </c>
      <c r="O97" s="21">
        <v>4600</v>
      </c>
      <c r="P97" s="47">
        <v>4600</v>
      </c>
      <c r="Q97" s="47">
        <v>4600</v>
      </c>
      <c r="R97" s="47">
        <v>4600</v>
      </c>
      <c r="S97" s="47">
        <v>4600</v>
      </c>
      <c r="T97" s="47">
        <v>4600</v>
      </c>
      <c r="U97" s="23">
        <f t="shared" si="9"/>
        <v>0</v>
      </c>
      <c r="V97" s="24">
        <f t="shared" si="7"/>
        <v>69000</v>
      </c>
      <c r="W97" s="25">
        <f t="shared" si="8"/>
        <v>0</v>
      </c>
      <c r="X97" s="4"/>
      <c r="Y97" s="4"/>
    </row>
    <row r="98" spans="1:25" ht="16.149999999999999" customHeight="1" x14ac:dyDescent="0.25">
      <c r="A98" s="18" t="s">
        <v>69</v>
      </c>
      <c r="B98" s="5" t="s">
        <v>116</v>
      </c>
      <c r="C98" s="19">
        <v>21000</v>
      </c>
      <c r="D98" s="31">
        <v>25</v>
      </c>
      <c r="E98" s="48">
        <v>17</v>
      </c>
      <c r="F98" s="49"/>
      <c r="G98" s="49"/>
      <c r="H98" s="49"/>
      <c r="I98" s="49"/>
      <c r="J98" s="50"/>
      <c r="K98" s="50"/>
      <c r="L98" s="50"/>
      <c r="M98" s="50"/>
      <c r="N98" s="50"/>
      <c r="O98" s="51"/>
      <c r="P98" s="38"/>
      <c r="Q98" s="38"/>
      <c r="R98" s="38"/>
      <c r="S98" s="38"/>
      <c r="T98" s="38"/>
      <c r="U98" s="23">
        <f t="shared" si="9"/>
        <v>21000</v>
      </c>
      <c r="V98" s="24">
        <f t="shared" si="7"/>
        <v>21000</v>
      </c>
      <c r="W98" s="25">
        <f t="shared" si="8"/>
        <v>0</v>
      </c>
      <c r="X98" s="4"/>
      <c r="Y98" s="4"/>
    </row>
    <row r="99" spans="1:25" ht="16.149999999999999" customHeight="1" x14ac:dyDescent="0.25">
      <c r="A99" s="18" t="s">
        <v>69</v>
      </c>
      <c r="B99" s="5" t="s">
        <v>56</v>
      </c>
      <c r="C99" s="19">
        <v>34500</v>
      </c>
      <c r="D99" s="31">
        <v>20</v>
      </c>
      <c r="E99" s="84">
        <v>11</v>
      </c>
      <c r="F99" s="21"/>
      <c r="G99" s="21"/>
      <c r="H99" s="21"/>
      <c r="I99" s="21"/>
      <c r="J99" s="27"/>
      <c r="K99" s="27"/>
      <c r="L99" s="27"/>
      <c r="M99" s="27"/>
      <c r="N99" s="27"/>
      <c r="O99" s="26"/>
      <c r="P99" s="38">
        <v>34500</v>
      </c>
      <c r="Q99" s="38"/>
      <c r="R99" s="38"/>
      <c r="S99" s="38"/>
      <c r="T99" s="38"/>
      <c r="U99" s="23">
        <f t="shared" si="9"/>
        <v>0</v>
      </c>
      <c r="V99" s="24">
        <f t="shared" si="7"/>
        <v>34500</v>
      </c>
      <c r="W99" s="25">
        <f t="shared" si="8"/>
        <v>0</v>
      </c>
      <c r="X99" s="4"/>
      <c r="Y99" s="4"/>
    </row>
    <row r="100" spans="1:25" ht="16.149999999999999" customHeight="1" x14ac:dyDescent="0.25">
      <c r="A100" s="18" t="s">
        <v>68</v>
      </c>
      <c r="B100" s="5" t="s">
        <v>117</v>
      </c>
      <c r="C100" s="19">
        <v>6500</v>
      </c>
      <c r="D100" s="31">
        <v>10</v>
      </c>
      <c r="E100" s="31">
        <v>10</v>
      </c>
      <c r="F100" s="21"/>
      <c r="G100" s="21"/>
      <c r="H100" s="21"/>
      <c r="I100" s="21"/>
      <c r="J100" s="27"/>
      <c r="K100" s="27"/>
      <c r="L100" s="27"/>
      <c r="M100" s="27"/>
      <c r="N100" s="27"/>
      <c r="O100" s="26"/>
      <c r="P100" s="38">
        <v>6500</v>
      </c>
      <c r="Q100" s="38"/>
      <c r="R100" s="38"/>
      <c r="S100" s="38"/>
      <c r="T100" s="38"/>
      <c r="U100" s="23">
        <f t="shared" si="9"/>
        <v>0</v>
      </c>
      <c r="V100" s="24">
        <f t="shared" si="7"/>
        <v>6500</v>
      </c>
      <c r="W100" s="25">
        <f t="shared" si="8"/>
        <v>0</v>
      </c>
      <c r="X100" s="4"/>
      <c r="Y100" s="4"/>
    </row>
    <row r="101" spans="1:25" s="97" customFormat="1" ht="16.149999999999999" customHeight="1" x14ac:dyDescent="0.25">
      <c r="A101" s="85" t="s">
        <v>68</v>
      </c>
      <c r="B101" s="86" t="s">
        <v>89</v>
      </c>
      <c r="C101" s="87">
        <v>15500</v>
      </c>
      <c r="D101" s="88">
        <v>10</v>
      </c>
      <c r="E101" s="88">
        <v>0</v>
      </c>
      <c r="F101" s="89">
        <v>15500</v>
      </c>
      <c r="G101" s="89" t="s">
        <v>74</v>
      </c>
      <c r="H101" s="89"/>
      <c r="I101" s="89"/>
      <c r="J101" s="90"/>
      <c r="K101" s="91"/>
      <c r="L101" s="90"/>
      <c r="M101" s="90"/>
      <c r="N101" s="90"/>
      <c r="O101" s="92"/>
      <c r="P101" s="92"/>
      <c r="Q101" s="92"/>
      <c r="R101" s="92"/>
      <c r="S101" s="92"/>
      <c r="T101" s="92"/>
      <c r="U101" s="93" t="s">
        <v>120</v>
      </c>
      <c r="V101" s="94">
        <v>15500</v>
      </c>
      <c r="W101" s="95">
        <f t="shared" si="8"/>
        <v>0</v>
      </c>
      <c r="X101" s="96"/>
      <c r="Y101" s="96"/>
    </row>
    <row r="102" spans="1:25" ht="16.149999999999999" customHeight="1" thickBot="1" x14ac:dyDescent="0.3">
      <c r="A102" s="18" t="s">
        <v>68</v>
      </c>
      <c r="B102" s="52" t="s">
        <v>118</v>
      </c>
      <c r="C102" s="53">
        <v>50312</v>
      </c>
      <c r="D102" s="54">
        <v>15</v>
      </c>
      <c r="E102" s="54">
        <v>4</v>
      </c>
      <c r="F102" s="55"/>
      <c r="G102" s="55"/>
      <c r="H102" s="55"/>
      <c r="I102" s="55"/>
      <c r="J102" s="55">
        <v>50312</v>
      </c>
      <c r="K102" s="56"/>
      <c r="L102" s="57"/>
      <c r="M102" s="57"/>
      <c r="N102" s="57"/>
      <c r="O102" s="58"/>
      <c r="P102" s="59"/>
      <c r="Q102" s="59"/>
      <c r="R102" s="59"/>
      <c r="S102" s="59"/>
      <c r="T102" s="59"/>
      <c r="U102" s="60">
        <f t="shared" si="9"/>
        <v>0</v>
      </c>
      <c r="V102" s="61">
        <f t="shared" si="7"/>
        <v>50312</v>
      </c>
      <c r="W102" s="61">
        <f t="shared" si="8"/>
        <v>0</v>
      </c>
      <c r="X102" s="4"/>
      <c r="Y102" s="4"/>
    </row>
    <row r="103" spans="1:25" ht="16.149999999999999" customHeight="1" thickTop="1" x14ac:dyDescent="0.25">
      <c r="A103" s="62"/>
      <c r="B103" s="63" t="s">
        <v>34</v>
      </c>
      <c r="C103" s="64"/>
      <c r="D103" s="65"/>
      <c r="E103" s="66"/>
      <c r="F103" s="67">
        <v>1063236.33</v>
      </c>
      <c r="G103" s="67">
        <f t="shared" ref="G103:T103" si="10">SUM(F109)</f>
        <v>1155443.6844950002</v>
      </c>
      <c r="H103" s="67">
        <f t="shared" si="10"/>
        <v>1471196.8500217427</v>
      </c>
      <c r="I103" s="67">
        <f t="shared" si="10"/>
        <v>1680752.5952967752</v>
      </c>
      <c r="J103" s="67">
        <f t="shared" si="10"/>
        <v>1393481.8311897204</v>
      </c>
      <c r="K103" s="67">
        <f t="shared" si="10"/>
        <v>1653287.8973565048</v>
      </c>
      <c r="L103" s="67">
        <f t="shared" si="10"/>
        <v>1063925.8232277394</v>
      </c>
      <c r="M103" s="67">
        <f t="shared" si="10"/>
        <v>1314620.4256292931</v>
      </c>
      <c r="N103" s="67">
        <f t="shared" si="10"/>
        <v>1819467.7127544517</v>
      </c>
      <c r="O103" s="67">
        <f t="shared" si="10"/>
        <v>2023883.2921995008</v>
      </c>
      <c r="P103" s="67">
        <f t="shared" si="10"/>
        <v>2351405.3776862724</v>
      </c>
      <c r="Q103" s="67">
        <f t="shared" si="10"/>
        <v>2661335.951934183</v>
      </c>
      <c r="R103" s="23">
        <f t="shared" si="10"/>
        <v>3392120.8700143481</v>
      </c>
      <c r="S103" s="23">
        <f t="shared" si="10"/>
        <v>3784335.5403207694</v>
      </c>
      <c r="T103" s="23">
        <f t="shared" si="10"/>
        <v>3754988.1219727341</v>
      </c>
      <c r="U103" s="23"/>
      <c r="V103" s="24"/>
      <c r="W103" s="24"/>
      <c r="X103" s="4"/>
      <c r="Y103" s="68"/>
    </row>
    <row r="104" spans="1:25" ht="16.149999999999999" customHeight="1" x14ac:dyDescent="0.25">
      <c r="A104" s="62"/>
      <c r="B104" s="69" t="s">
        <v>35</v>
      </c>
      <c r="C104" s="5"/>
      <c r="D104" s="70"/>
      <c r="E104" s="71"/>
      <c r="F104" s="19">
        <v>400050</v>
      </c>
      <c r="G104" s="19">
        <f>+F104*1.15</f>
        <v>460057.49999999994</v>
      </c>
      <c r="H104" s="19">
        <f t="shared" ref="H104:T104" si="11">+G104*1.06</f>
        <v>487660.94999999995</v>
      </c>
      <c r="I104" s="19">
        <f t="shared" si="11"/>
        <v>516920.60699999996</v>
      </c>
      <c r="J104" s="19">
        <f t="shared" si="11"/>
        <v>547935.84341999993</v>
      </c>
      <c r="K104" s="19">
        <f t="shared" si="11"/>
        <v>580811.99402519991</v>
      </c>
      <c r="L104" s="19">
        <f t="shared" si="11"/>
        <v>615660.71366671193</v>
      </c>
      <c r="M104" s="19">
        <f t="shared" si="11"/>
        <v>652600.35648671468</v>
      </c>
      <c r="N104" s="19">
        <f t="shared" si="11"/>
        <v>691756.37787591759</v>
      </c>
      <c r="O104" s="19">
        <f t="shared" si="11"/>
        <v>733261.76054847264</v>
      </c>
      <c r="P104" s="19">
        <f t="shared" si="11"/>
        <v>777257.46618138102</v>
      </c>
      <c r="Q104" s="19">
        <f t="shared" si="11"/>
        <v>823892.9141522639</v>
      </c>
      <c r="R104" s="19">
        <f t="shared" si="11"/>
        <v>873326.48900139972</v>
      </c>
      <c r="S104" s="19">
        <f t="shared" si="11"/>
        <v>925726.07834148372</v>
      </c>
      <c r="T104" s="19">
        <f t="shared" si="11"/>
        <v>981269.64304197277</v>
      </c>
      <c r="U104" s="42"/>
      <c r="V104" s="25"/>
      <c r="W104" s="25"/>
      <c r="X104" s="4"/>
      <c r="Y104" s="4"/>
    </row>
    <row r="105" spans="1:25" ht="16.149999999999999" customHeight="1" x14ac:dyDescent="0.25">
      <c r="A105" s="62"/>
      <c r="B105" s="69" t="s">
        <v>36</v>
      </c>
      <c r="C105" s="5"/>
      <c r="D105" s="70"/>
      <c r="E105" s="71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42"/>
      <c r="R105" s="42"/>
      <c r="S105" s="42"/>
      <c r="T105" s="42"/>
      <c r="U105" s="42"/>
      <c r="V105" s="25"/>
      <c r="W105" s="25"/>
      <c r="X105" s="4"/>
      <c r="Y105" s="12"/>
    </row>
    <row r="106" spans="1:25" ht="16.149999999999999" customHeight="1" x14ac:dyDescent="0.25">
      <c r="A106" s="62"/>
      <c r="B106" s="69" t="s">
        <v>37</v>
      </c>
      <c r="C106" s="19">
        <f>SUM(C6:C102)</f>
        <v>11394311</v>
      </c>
      <c r="D106" s="70"/>
      <c r="E106" s="71"/>
      <c r="F106" s="19">
        <f t="shared" ref="F106:S106" si="12">SUM(F6:F102)</f>
        <v>309437.5</v>
      </c>
      <c r="G106" s="19">
        <f t="shared" si="12"/>
        <v>146037.5</v>
      </c>
      <c r="H106" s="19">
        <f t="shared" si="12"/>
        <v>280312</v>
      </c>
      <c r="I106" s="19">
        <f t="shared" si="12"/>
        <v>806712.5</v>
      </c>
      <c r="J106" s="19">
        <f t="shared" si="12"/>
        <v>290220</v>
      </c>
      <c r="K106" s="19">
        <f t="shared" si="12"/>
        <v>1172654</v>
      </c>
      <c r="L106" s="19">
        <f t="shared" si="12"/>
        <v>366562</v>
      </c>
      <c r="M106" s="19">
        <f t="shared" si="12"/>
        <v>149725</v>
      </c>
      <c r="N106" s="19">
        <f t="shared" si="12"/>
        <v>490070</v>
      </c>
      <c r="O106" s="19">
        <f t="shared" si="12"/>
        <v>408775.5</v>
      </c>
      <c r="P106" s="19">
        <f t="shared" si="12"/>
        <v>470854</v>
      </c>
      <c r="Q106" s="19">
        <f t="shared" si="12"/>
        <v>97100</v>
      </c>
      <c r="R106" s="19">
        <f t="shared" si="12"/>
        <v>486200</v>
      </c>
      <c r="S106" s="19">
        <f t="shared" si="12"/>
        <v>960750</v>
      </c>
      <c r="T106" s="19">
        <f>SUM(T6:T102)</f>
        <v>1748479</v>
      </c>
      <c r="U106" s="19">
        <f>SUM(U6:U102)</f>
        <v>3210422</v>
      </c>
      <c r="V106" s="19">
        <f>SUM(V6:V102)</f>
        <v>11394311</v>
      </c>
      <c r="W106" s="19">
        <f>SUM(W6:W102)</f>
        <v>0</v>
      </c>
      <c r="X106" s="4"/>
      <c r="Y106" s="4"/>
    </row>
    <row r="107" spans="1:25" ht="16.149999999999999" customHeight="1" x14ac:dyDescent="0.25">
      <c r="A107" s="62"/>
      <c r="B107" s="72"/>
      <c r="C107" s="73"/>
      <c r="D107" s="70"/>
      <c r="E107" s="71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42"/>
      <c r="R107" s="42"/>
      <c r="S107" s="42"/>
      <c r="T107" s="42"/>
      <c r="U107" s="42"/>
      <c r="V107" s="25"/>
      <c r="W107" s="25"/>
      <c r="X107" s="4"/>
      <c r="Y107" s="4"/>
    </row>
    <row r="108" spans="1:25" ht="16.149999999999999" customHeight="1" x14ac:dyDescent="0.25">
      <c r="A108" s="62"/>
      <c r="B108" s="98" t="s">
        <v>121</v>
      </c>
      <c r="C108" s="5"/>
      <c r="D108" s="70"/>
      <c r="E108" s="71"/>
      <c r="F108" s="19">
        <f t="shared" ref="F108:S108" si="13">+F103*0.0015</f>
        <v>1594.854495</v>
      </c>
      <c r="G108" s="19">
        <f t="shared" si="13"/>
        <v>1733.1655267425003</v>
      </c>
      <c r="H108" s="19">
        <f t="shared" si="13"/>
        <v>2206.795275032614</v>
      </c>
      <c r="I108" s="19">
        <f t="shared" si="13"/>
        <v>2521.128892945163</v>
      </c>
      <c r="J108" s="19">
        <f t="shared" si="13"/>
        <v>2090.2227467845805</v>
      </c>
      <c r="K108" s="19">
        <f t="shared" si="13"/>
        <v>2479.9318460347572</v>
      </c>
      <c r="L108" s="19">
        <f t="shared" si="13"/>
        <v>1595.8887348416092</v>
      </c>
      <c r="M108" s="19">
        <f t="shared" si="13"/>
        <v>1971.9306384439396</v>
      </c>
      <c r="N108" s="19">
        <f t="shared" si="13"/>
        <v>2729.2015691316774</v>
      </c>
      <c r="O108" s="19">
        <f t="shared" si="13"/>
        <v>3035.8249382992512</v>
      </c>
      <c r="P108" s="19">
        <f t="shared" si="13"/>
        <v>3527.1080665294085</v>
      </c>
      <c r="Q108" s="19">
        <f t="shared" si="13"/>
        <v>3992.0039279012744</v>
      </c>
      <c r="R108" s="19">
        <f t="shared" si="13"/>
        <v>5088.1813050215223</v>
      </c>
      <c r="S108" s="19">
        <f t="shared" si="13"/>
        <v>5676.5033104811546</v>
      </c>
      <c r="T108" s="19">
        <f>+T103*0.0015</f>
        <v>5632.482182959101</v>
      </c>
      <c r="U108" s="42"/>
      <c r="V108" s="25"/>
      <c r="W108" s="25"/>
      <c r="X108" s="4"/>
      <c r="Y108" s="4"/>
    </row>
    <row r="109" spans="1:25" ht="16.149999999999999" customHeight="1" thickBot="1" x14ac:dyDescent="0.3">
      <c r="A109" s="62"/>
      <c r="B109" s="74" t="s">
        <v>38</v>
      </c>
      <c r="C109" s="52"/>
      <c r="D109" s="75"/>
      <c r="E109" s="76"/>
      <c r="F109" s="53">
        <f t="shared" ref="F109:O109" si="14">SUM(F103+F104+F105-F106-F107+F108)</f>
        <v>1155443.6844950002</v>
      </c>
      <c r="G109" s="53">
        <f t="shared" si="14"/>
        <v>1471196.8500217427</v>
      </c>
      <c r="H109" s="53">
        <f t="shared" si="14"/>
        <v>1680752.5952967752</v>
      </c>
      <c r="I109" s="53">
        <f t="shared" si="14"/>
        <v>1393481.8311897204</v>
      </c>
      <c r="J109" s="53">
        <f t="shared" si="14"/>
        <v>1653287.8973565048</v>
      </c>
      <c r="K109" s="53">
        <f t="shared" si="14"/>
        <v>1063925.8232277394</v>
      </c>
      <c r="L109" s="53">
        <f t="shared" si="14"/>
        <v>1314620.4256292931</v>
      </c>
      <c r="M109" s="53">
        <f t="shared" si="14"/>
        <v>1819467.7127544517</v>
      </c>
      <c r="N109" s="53">
        <f t="shared" si="14"/>
        <v>2023883.2921995008</v>
      </c>
      <c r="O109" s="53">
        <f t="shared" si="14"/>
        <v>2351405.3776862724</v>
      </c>
      <c r="P109" s="53">
        <f>SUM(P103+P104+P105-P106-P107+P108)</f>
        <v>2661335.951934183</v>
      </c>
      <c r="Q109" s="60">
        <f>SUM(Q103+Q104+Q105-Q106-Q107+Q108)</f>
        <v>3392120.8700143481</v>
      </c>
      <c r="R109" s="60">
        <f>SUM(R103+R104+R105-R106-R107+R108)</f>
        <v>3784335.5403207694</v>
      </c>
      <c r="S109" s="60">
        <f>SUM(S103+S104+S105-S106-S107+S108)</f>
        <v>3754988.1219727341</v>
      </c>
      <c r="T109" s="60">
        <f>SUM(T103+T104+T105-T106-T107+T108)</f>
        <v>2993411.2471976662</v>
      </c>
      <c r="U109" s="77"/>
      <c r="V109" s="78"/>
      <c r="W109" s="78"/>
      <c r="X109" s="4"/>
      <c r="Y109" s="4"/>
    </row>
    <row r="110" spans="1:25" ht="16.149999999999999" customHeight="1" thickTop="1" x14ac:dyDescent="0.2">
      <c r="G110" s="4"/>
    </row>
    <row r="111" spans="1:25" ht="16.149999999999999" customHeight="1" x14ac:dyDescent="0.25">
      <c r="A111" s="1" t="s">
        <v>75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25" ht="16.149999999999999" customHeight="1" x14ac:dyDescent="0.25">
      <c r="A112" s="3" t="s">
        <v>119</v>
      </c>
      <c r="G112" s="4"/>
    </row>
    <row r="113" spans="2:7" ht="16.149999999999999" customHeight="1" x14ac:dyDescent="0.2">
      <c r="G113" s="4"/>
    </row>
    <row r="114" spans="2:7" ht="16.149999999999999" customHeight="1" x14ac:dyDescent="0.25">
      <c r="B114" s="2" t="s">
        <v>76</v>
      </c>
      <c r="G114" s="4"/>
    </row>
  </sheetData>
  <mergeCells count="1">
    <mergeCell ref="C2:T2"/>
  </mergeCells>
  <phoneticPr fontId="0" type="noConversion"/>
  <printOptions gridLines="1"/>
  <pageMargins left="0.25" right="0.25" top="0.75" bottom="0.75" header="0.3" footer="0.3"/>
  <pageSetup paperSize="3" scale="48" fitToHeight="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3" sqref="B43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JF White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Davagian</dc:creator>
  <cp:lastModifiedBy>Jay</cp:lastModifiedBy>
  <cp:lastPrinted>2022-07-28T18:12:41Z</cp:lastPrinted>
  <dcterms:created xsi:type="dcterms:W3CDTF">2007-06-27T18:34:31Z</dcterms:created>
  <dcterms:modified xsi:type="dcterms:W3CDTF">2022-08-27T15:08:30Z</dcterms:modified>
</cp:coreProperties>
</file>