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3e60b45072d5f7/Hampton/HAMPTON BUDGET/Budget 2025/"/>
    </mc:Choice>
  </mc:AlternateContent>
  <xr:revisionPtr revIDLastSave="0" documentId="8_{99A7703D-CDF6-4047-BDC7-8F618081BEB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 SUMMARY ADOPTED" sheetId="49" r:id="rId1"/>
    <sheet name="HIGHWAY REVENUES 2025" sheetId="39" r:id="rId2"/>
    <sheet name="HIGHWAY APPROPRIATIONS 2025" sheetId="40" r:id="rId3"/>
    <sheet name="GENERAL REV 2025" sheetId="38" r:id="rId4"/>
    <sheet name="GENERAL APPROP 2025" sheetId="3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7" l="1"/>
  <c r="F37" i="37"/>
  <c r="F40" i="37" s="1"/>
  <c r="F13" i="37"/>
  <c r="F16" i="37"/>
  <c r="F142" i="37"/>
  <c r="F136" i="37"/>
  <c r="F123" i="37"/>
  <c r="F126" i="37"/>
  <c r="F117" i="37"/>
  <c r="F108" i="37"/>
  <c r="F104" i="37"/>
  <c r="F109" i="37"/>
  <c r="F88" i="37"/>
  <c r="F95" i="37" s="1"/>
  <c r="F82" i="37"/>
  <c r="F72" i="37"/>
  <c r="F59" i="37"/>
  <c r="F55" i="37"/>
  <c r="F44" i="37"/>
  <c r="F34" i="37"/>
  <c r="F28" i="37"/>
  <c r="F22" i="37"/>
  <c r="F10" i="37"/>
  <c r="E15" i="39"/>
  <c r="F41" i="40"/>
  <c r="F36" i="40"/>
  <c r="F28" i="40"/>
  <c r="F19" i="40"/>
  <c r="F15" i="40"/>
  <c r="F7" i="40"/>
  <c r="F34" i="38"/>
  <c r="F15" i="39"/>
  <c r="F42" i="40"/>
  <c r="F29" i="40"/>
  <c r="E28" i="40"/>
  <c r="E142" i="37"/>
  <c r="E136" i="37"/>
  <c r="E123" i="37"/>
  <c r="E126" i="37" s="1"/>
  <c r="E117" i="37"/>
  <c r="E108" i="37"/>
  <c r="E104" i="37"/>
  <c r="E109" i="37"/>
  <c r="E88" i="37"/>
  <c r="E95" i="37" s="1"/>
  <c r="E72" i="37"/>
  <c r="E63" i="37"/>
  <c r="F63" i="37" s="1"/>
  <c r="E28" i="37"/>
  <c r="E59" i="37"/>
  <c r="E55" i="37"/>
  <c r="E44" i="37"/>
  <c r="E34" i="37"/>
  <c r="E22" i="37"/>
  <c r="E10" i="37"/>
  <c r="E37" i="37"/>
  <c r="E13" i="37"/>
  <c r="E16" i="37" s="1"/>
  <c r="B12" i="49"/>
  <c r="E12" i="49"/>
  <c r="C7" i="39"/>
  <c r="C26" i="38"/>
  <c r="C15" i="38"/>
  <c r="F14" i="49"/>
  <c r="D34" i="38"/>
  <c r="D41" i="40"/>
  <c r="D36" i="40"/>
  <c r="D29" i="40"/>
  <c r="D19" i="40"/>
  <c r="D15" i="40"/>
  <c r="D7" i="40"/>
  <c r="D15" i="39"/>
  <c r="D14" i="49"/>
  <c r="C14" i="49"/>
  <c r="E8" i="49"/>
  <c r="E6" i="49"/>
  <c r="E40" i="37"/>
  <c r="D42" i="40"/>
  <c r="B14" i="49"/>
  <c r="E14" i="49"/>
  <c r="C28" i="37"/>
  <c r="E41" i="40"/>
  <c r="E34" i="38"/>
  <c r="C19" i="40"/>
  <c r="C108" i="37"/>
  <c r="C123" i="37"/>
  <c r="C126" i="37" s="1"/>
  <c r="C15" i="39"/>
  <c r="C55" i="37"/>
  <c r="C34" i="38"/>
  <c r="C7" i="40"/>
  <c r="E7" i="40"/>
  <c r="C15" i="40"/>
  <c r="E15" i="40"/>
  <c r="E19" i="40"/>
  <c r="C41" i="40"/>
  <c r="E36" i="40"/>
  <c r="C36" i="40"/>
  <c r="E29" i="40"/>
  <c r="C29" i="40"/>
  <c r="C142" i="37"/>
  <c r="C136" i="37"/>
  <c r="C117" i="37"/>
  <c r="C104" i="37"/>
  <c r="C94" i="37"/>
  <c r="C88" i="37"/>
  <c r="C95" i="37" s="1"/>
  <c r="C82" i="37"/>
  <c r="C72" i="37"/>
  <c r="C63" i="37"/>
  <c r="C59" i="37"/>
  <c r="C44" i="37"/>
  <c r="C40" i="37"/>
  <c r="C34" i="37"/>
  <c r="C22" i="37"/>
  <c r="C16" i="37"/>
  <c r="C10" i="37"/>
  <c r="C42" i="40"/>
  <c r="E42" i="40"/>
  <c r="C74" i="37" l="1"/>
  <c r="F74" i="37"/>
  <c r="F144" i="37" s="1"/>
  <c r="C109" i="37"/>
  <c r="E74" i="37"/>
  <c r="E144" i="37" s="1"/>
  <c r="C144" i="37"/>
</calcChain>
</file>

<file path=xl/sharedStrings.xml><?xml version="1.0" encoding="utf-8"?>
<sst xmlns="http://schemas.openxmlformats.org/spreadsheetml/2006/main" count="371" uniqueCount="224">
  <si>
    <t>SUMMARY OF TOWN BUDGET</t>
  </si>
  <si>
    <t xml:space="preserve"> 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</si>
  <si>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</si>
  <si>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</si>
  <si>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</si>
  <si>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</si>
  <si>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</si>
  <si>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Last Year</t>
  </si>
  <si>
    <t>GENERAL</t>
  </si>
  <si>
    <t>HIGHWAY- TOWNWIDE</t>
  </si>
  <si>
    <t>SPECIAL DISTRICTS - LIST EACH ONE SEPARATELY</t>
  </si>
  <si>
    <t xml:space="preserve">FIRE </t>
  </si>
  <si>
    <t>TOTALS</t>
  </si>
  <si>
    <t>HIGHWAY REVENUES - TOWNWIDE</t>
  </si>
  <si>
    <t>ACCOUNTS</t>
  </si>
  <si>
    <t>CODE</t>
  </si>
  <si>
    <t>ACTUAL LAST YEAR 2023</t>
  </si>
  <si>
    <t xml:space="preserve">ADOPTED 2024 BUDGET </t>
  </si>
  <si>
    <t>BUDGET OFFICERS TENTATIVE BUDGET 2025</t>
  </si>
  <si>
    <t>PRELIMINARY BUDGET 2025</t>
  </si>
  <si>
    <t>ADOPTED 2025</t>
  </si>
  <si>
    <t>LOCAL SOURCES</t>
  </si>
  <si>
    <t>Services for Other Governments</t>
  </si>
  <si>
    <t>DA2300</t>
  </si>
  <si>
    <t>Interest and Earnings</t>
  </si>
  <si>
    <t>DA2401</t>
  </si>
  <si>
    <t>Miscellaneous (Specify)</t>
  </si>
  <si>
    <t xml:space="preserve">STATE AID </t>
  </si>
  <si>
    <t>Consolidated Highway</t>
  </si>
  <si>
    <t>DA 3501</t>
  </si>
  <si>
    <t>TOTAL ESTIMATED REVENUES</t>
  </si>
  <si>
    <t>**Transfer to Page 1</t>
  </si>
  <si>
    <t>ESTIMATED UNEXPENDED BALANCE</t>
  </si>
  <si>
    <t>Unexpended Balance</t>
  </si>
  <si>
    <t>** Transfer to Page 1</t>
  </si>
  <si>
    <t>HIGHWAY APPROPRIATIONS TOWN WIDE</t>
  </si>
  <si>
    <t>ADOPTED 2024 BUDGET</t>
  </si>
  <si>
    <t>BUDGET OFF TENTATIVE BUDGET 2025</t>
  </si>
  <si>
    <t>ADOPTED BUDGET 2025</t>
  </si>
  <si>
    <t>GENERAL REPAIRS</t>
  </si>
  <si>
    <t>Personal Services</t>
  </si>
  <si>
    <t>DA5110.1</t>
  </si>
  <si>
    <t>Contractual Expenses</t>
  </si>
  <si>
    <t>DA5110.4</t>
  </si>
  <si>
    <t xml:space="preserve">    TOTAL</t>
  </si>
  <si>
    <t>IMPROVEMENTS</t>
  </si>
  <si>
    <t>Capital Outlay</t>
  </si>
  <si>
    <t>DA5112.2</t>
  </si>
  <si>
    <t>MACHINERY</t>
  </si>
  <si>
    <t>Equipment</t>
  </si>
  <si>
    <t>DA5130.2</t>
  </si>
  <si>
    <t>DA5130.4</t>
  </si>
  <si>
    <t>*</t>
  </si>
  <si>
    <t>MISCELLANEOUS (BRUSH &amp; WEEDS)</t>
  </si>
  <si>
    <t>DA5140.4</t>
  </si>
  <si>
    <t>DA5142.4</t>
  </si>
  <si>
    <t>EMPLOYEE BENEFITS</t>
  </si>
  <si>
    <t>State Retirement</t>
  </si>
  <si>
    <t>DA9010.8</t>
  </si>
  <si>
    <t>Social Security</t>
  </si>
  <si>
    <t>DA9030.8</t>
  </si>
  <si>
    <t>Hospital and Medical Insurance</t>
  </si>
  <si>
    <t>DA9060.8</t>
  </si>
  <si>
    <t>Uniforms</t>
  </si>
  <si>
    <t>DA9089.8</t>
  </si>
  <si>
    <t xml:space="preserve">    TOTAL UNDISTRIBUTED</t>
  </si>
  <si>
    <t>INTRAFUND TRANSFERS</t>
  </si>
  <si>
    <t>Other Funds</t>
  </si>
  <si>
    <t>A9901.9</t>
  </si>
  <si>
    <t>Capital Fund Project</t>
  </si>
  <si>
    <t>A9950.9</t>
  </si>
  <si>
    <t xml:space="preserve">    TOTAL INTRAFUND TRANSFERS</t>
  </si>
  <si>
    <t>TOTAL APPROPRIATIONS</t>
  </si>
  <si>
    <t>GENERAL FUND ESTIMATED REVENUES</t>
  </si>
  <si>
    <t>Adopted 2024 Budget</t>
  </si>
  <si>
    <t>OTHER TAX ITEMS</t>
  </si>
  <si>
    <t>Interest and Penalties on Real Property Taxes</t>
  </si>
  <si>
    <t>A1090</t>
  </si>
  <si>
    <t>DEPARTMENTAL INCOME</t>
  </si>
  <si>
    <t>Payments in Lieu of Taxes</t>
  </si>
  <si>
    <t>A1081</t>
  </si>
  <si>
    <t>Non Property Tax Distribution by County</t>
  </si>
  <si>
    <t>A1120</t>
  </si>
  <si>
    <t>Clerk Fees</t>
  </si>
  <si>
    <t>A1255</t>
  </si>
  <si>
    <t>Planning Fees</t>
  </si>
  <si>
    <t>A2115</t>
  </si>
  <si>
    <t>USE OF MONEY AND PROPERTY</t>
  </si>
  <si>
    <t>Interest &amp; Earnings</t>
  </si>
  <si>
    <t>A2401</t>
  </si>
  <si>
    <t>Rental of Real Property</t>
  </si>
  <si>
    <t>A2410</t>
  </si>
  <si>
    <t>LICENSES AND PERMITS</t>
  </si>
  <si>
    <t>Dog Licenses</t>
  </si>
  <si>
    <t>A2544</t>
  </si>
  <si>
    <t>Permits, Others</t>
  </si>
  <si>
    <t>A2590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</si>
  <si>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</si>
  <si>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</si>
  <si>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</si>
  <si>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</si>
  <si>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</si>
  <si>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</si>
  <si>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</si>
  <si>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</si>
  <si>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</si>
  <si>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A3001</t>
  </si>
  <si>
    <t>Mortage Tax</t>
  </si>
  <si>
    <t>A3005</t>
  </si>
  <si>
    <t>GENERAL FUND APPROPRIATIONS</t>
  </si>
  <si>
    <t>GENERAL GOVERNMENT SUPPORT</t>
  </si>
  <si>
    <t>TOWN BOARD</t>
  </si>
  <si>
    <t>A1010.1</t>
  </si>
  <si>
    <t>A1010.2</t>
  </si>
  <si>
    <t>A1010.4</t>
  </si>
  <si>
    <t>JUSTICE</t>
  </si>
  <si>
    <t>A1110.1</t>
  </si>
  <si>
    <t>A1110.2</t>
  </si>
  <si>
    <t>A1110.4</t>
  </si>
  <si>
    <t>SUPERVISOR</t>
  </si>
  <si>
    <t>A1220.1</t>
  </si>
  <si>
    <t>A1220.2</t>
  </si>
  <si>
    <t>A1220.4</t>
  </si>
  <si>
    <t>TAX COLLECTOR</t>
  </si>
  <si>
    <t>A1330.1</t>
  </si>
  <si>
    <t>A1330.2</t>
  </si>
  <si>
    <t>A1330.4</t>
  </si>
  <si>
    <t>ASSESSOR</t>
  </si>
  <si>
    <t>A1355.1</t>
  </si>
  <si>
    <t>A1355.2</t>
  </si>
  <si>
    <t>A1355.4</t>
  </si>
  <si>
    <t>TOWN CLERK</t>
  </si>
  <si>
    <t>A1410.1</t>
  </si>
  <si>
    <t>A1410.2</t>
  </si>
  <si>
    <t>A1410.4</t>
  </si>
  <si>
    <t>ATTORNEY</t>
  </si>
  <si>
    <t>A1420.4</t>
  </si>
  <si>
    <t>ACCOUNTING</t>
  </si>
  <si>
    <t>A1430.1</t>
  </si>
  <si>
    <t>A1430.2</t>
  </si>
  <si>
    <t>A1430.4</t>
  </si>
  <si>
    <t>Elections</t>
  </si>
  <si>
    <t>A1450.4</t>
  </si>
  <si>
    <t>BUILDINGS</t>
  </si>
  <si>
    <t>A1620.4</t>
  </si>
  <si>
    <t>CENTRAL PRINTING AND MAILING</t>
  </si>
  <si>
    <t>A1670.4</t>
  </si>
  <si>
    <t>SPECIAL ITEMS</t>
  </si>
  <si>
    <t>Unallocated Insurance</t>
  </si>
  <si>
    <t>A1910.1</t>
  </si>
  <si>
    <t>Municipal Association Dues</t>
  </si>
  <si>
    <t>A1910.2</t>
  </si>
  <si>
    <t>Judgements and Claims</t>
  </si>
  <si>
    <t>A1950.4</t>
  </si>
  <si>
    <t>Payment to Treasurer</t>
  </si>
  <si>
    <t>A1972.4</t>
  </si>
  <si>
    <t>Contingent</t>
  </si>
  <si>
    <t>A1990.4</t>
  </si>
  <si>
    <t xml:space="preserve">    TOTAL GENERAL GOVERNMENT SUPPORT</t>
  </si>
  <si>
    <t>PUBLIC SAFETY</t>
  </si>
  <si>
    <t>CONTROL OF DOGS</t>
  </si>
  <si>
    <t>A3510.1</t>
  </si>
  <si>
    <t>A3510.2</t>
  </si>
  <si>
    <t>A3510.4</t>
  </si>
  <si>
    <t xml:space="preserve">    TOTAL PUBLIC SAFETY</t>
  </si>
  <si>
    <t>HEALTH</t>
  </si>
  <si>
    <t>REGISTRAR OF VITAL STATISTICS</t>
  </si>
  <si>
    <t>A4020.1</t>
  </si>
  <si>
    <t>AMBULANCE</t>
  </si>
  <si>
    <t>A4540.1</t>
  </si>
  <si>
    <t>A4540.2</t>
  </si>
  <si>
    <t>A4504.4</t>
  </si>
  <si>
    <t xml:space="preserve">    TOTAL HEALTH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</si>
  <si>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</si>
  <si>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</si>
  <si>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</si>
  <si>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</si>
  <si>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</si>
  <si>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</si>
  <si>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</si>
  <si>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 xml:space="preserve">    TOTAL TRANSPORTATION</t>
  </si>
  <si>
    <t>CULTURE RECREATION</t>
  </si>
  <si>
    <t>HISTORIAN</t>
  </si>
  <si>
    <t>A7510.1</t>
  </si>
  <si>
    <t>A7510.2</t>
  </si>
  <si>
    <t>A7510.4</t>
  </si>
  <si>
    <t xml:space="preserve">    TOTAL CULTURE RECREATION</t>
  </si>
  <si>
    <t>HOME AND COMMUNITY SERVICES</t>
  </si>
  <si>
    <t>PLANNING</t>
  </si>
  <si>
    <t>A8020.1</t>
  </si>
  <si>
    <t>A8020.4</t>
  </si>
  <si>
    <t>CEMETERIES</t>
  </si>
  <si>
    <t>A8810.4</t>
  </si>
  <si>
    <t xml:space="preserve">    TOTAL HOME AND COMMUNITY SERVICES</t>
  </si>
  <si>
    <t>UNDISTRIBUTED</t>
  </si>
  <si>
    <t>A9010.8</t>
  </si>
  <si>
    <t>A9030.8</t>
  </si>
  <si>
    <t>Worker's Compensation</t>
  </si>
  <si>
    <t>A9040.8</t>
  </si>
  <si>
    <t>Life Insurance</t>
  </si>
  <si>
    <t>A9045.8</t>
  </si>
  <si>
    <t>Unemployment Insurance</t>
  </si>
  <si>
    <t>A9050.8</t>
  </si>
  <si>
    <t>Employee Training</t>
  </si>
  <si>
    <t>A9189.8</t>
  </si>
  <si>
    <t>A9060.8</t>
  </si>
  <si>
    <t>TANSFER TO:</t>
  </si>
  <si>
    <t>Contributions to Other Funds</t>
  </si>
  <si>
    <t>A9961.9</t>
  </si>
  <si>
    <t>Contractual Expensees</t>
  </si>
  <si>
    <t>DA5142.45</t>
  </si>
  <si>
    <t>SNOW REMOVAL CONTRACTUAL EXPENSES</t>
  </si>
  <si>
    <t xml:space="preserve">      Contractual Expenses Repairs</t>
  </si>
  <si>
    <t xml:space="preserve">      Contractual Expenses Sand</t>
  </si>
  <si>
    <t xml:space="preserve">      Contractual Expenses Salt</t>
  </si>
  <si>
    <t xml:space="preserve">      Contractual Expenses Diesel</t>
  </si>
  <si>
    <t xml:space="preserve">      Contractual Expenses Gas</t>
  </si>
  <si>
    <t>Contractual Expenses TOTAL</t>
  </si>
  <si>
    <t>DA5142.44</t>
  </si>
  <si>
    <t>DA5142.43</t>
  </si>
  <si>
    <t>DA5142.41</t>
  </si>
  <si>
    <t>DA5142.40</t>
  </si>
  <si>
    <t>DA5142.42</t>
  </si>
  <si>
    <t xml:space="preserve">      Contractual Expenses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</si>
</sst>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8" fontId="3" fillId="0" borderId="0" xfId="1" applyNumberFormat="1" applyFont="1" applyAlignment="1">
      <alignment wrapText="1"/>
    </xf>
    <xf numFmtId="9" fontId="2" fillId="0" borderId="0" xfId="1" applyNumberFormat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8" fontId="8" fillId="0" borderId="0" xfId="0" applyNumberFormat="1" applyFont="1" applyAlignment="1">
      <alignment wrapText="1"/>
    </xf>
    <xf numFmtId="7" fontId="6" fillId="2" borderId="0" xfId="0" applyNumberFormat="1" applyFont="1" applyFill="1"/>
    <xf numFmtId="10" fontId="3" fillId="0" borderId="0" xfId="2" applyNumberFormat="1" applyFont="1"/>
    <xf numFmtId="9" fontId="3" fillId="0" borderId="0" xfId="2" applyFont="1"/>
    <xf numFmtId="0" fontId="3" fillId="0" borderId="0" xfId="0" applyFont="1" applyAlignment="1">
      <alignment horizontal="center" wrapText="1"/>
    </xf>
    <xf numFmtId="10" fontId="0" fillId="0" borderId="0" xfId="0" applyNumberFormat="1"/>
    <xf numFmtId="8" fontId="3" fillId="0" borderId="0" xfId="0" applyNumberFormat="1" applyFont="1"/>
    <xf numFmtId="8" fontId="2" fillId="0" borderId="0" xfId="0" applyNumberFormat="1" applyFont="1"/>
    <xf numFmtId="44" fontId="2" fillId="0" borderId="0" xfId="1" applyFont="1" applyFill="1"/>
    <xf numFmtId="44" fontId="2" fillId="0" borderId="0" xfId="0" applyNumberFormat="1" applyFont="1"/>
    <xf numFmtId="7" fontId="3" fillId="0" borderId="0" xfId="0" applyNumberFormat="1" applyFont="1" applyAlignment="1">
      <alignment wrapText="1"/>
    </xf>
    <xf numFmtId="7" fontId="9" fillId="0" borderId="0" xfId="0" applyNumberFormat="1" applyFont="1" applyAlignment="1">
      <alignment wrapText="1"/>
    </xf>
    <xf numFmtId="7" fontId="9" fillId="0" borderId="0" xfId="0" applyNumberFormat="1" applyFont="1" applyAlignment="1">
      <alignment horizontal="center" wrapText="1"/>
    </xf>
    <xf numFmtId="7" fontId="3" fillId="0" borderId="0" xfId="0" applyNumberFormat="1" applyFont="1" applyAlignment="1">
      <alignment horizontal="center" wrapText="1"/>
    </xf>
    <xf numFmtId="44" fontId="0" fillId="0" borderId="0" xfId="0" applyNumberFormat="1"/>
    <xf numFmtId="42" fontId="2" fillId="0" borderId="0" xfId="0" applyNumberFormat="1" applyFont="1" applyAlignment="1">
      <alignment wrapText="1"/>
    </xf>
    <xf numFmtId="6" fontId="2" fillId="0" borderId="0" xfId="0" applyNumberFormat="1" applyFont="1" applyAlignment="1">
      <alignment wrapText="1"/>
    </xf>
    <xf numFmtId="44" fontId="2" fillId="0" borderId="0" xfId="1" applyFont="1" applyFill="1" applyAlignment="1">
      <alignment wrapText="1"/>
    </xf>
    <xf numFmtId="8" fontId="2" fillId="0" borderId="0" xfId="1" applyNumberFormat="1" applyFont="1" applyFill="1" applyAlignment="1">
      <alignment wrapText="1"/>
    </xf>
    <xf numFmtId="164" fontId="0" fillId="0" borderId="0" xfId="2" applyNumberFormat="1" applyFont="1" applyFill="1"/>
    <xf numFmtId="44" fontId="3" fillId="0" borderId="0" xfId="1" applyFont="1" applyFill="1" applyAlignment="1">
      <alignment wrapText="1"/>
    </xf>
    <xf numFmtId="8" fontId="6" fillId="0" borderId="0" xfId="0" applyNumberFormat="1" applyFont="1" applyAlignment="1">
      <alignment wrapText="1"/>
    </xf>
    <xf numFmtId="0" fontId="3" fillId="0" borderId="0" xfId="0" quotePrefix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282F-18CF-481F-81E5-CC188F1D7B63}">
  <sheetPr>
    <pageSetUpPr fitToPage="1"/>
  </sheetPr>
  <dimension ref="A1:J21"/>
  <sheetViews>
    <sheetView tabSelected="1" workbookViewId="0">
      <selection activeCell="B7" sqref="B7"/>
    </sheetView>
  </sheetViews>
  <sheetFormatPr defaultRowHeight="15" x14ac:dyDescent="0.25"/>
  <cols>
    <col min="1" max="1" width="49.140625" bestFit="1" customWidth="1"/>
    <col min="2" max="2" width="13.85546875" bestFit="1" customWidth="1"/>
    <col min="3" max="3" width="13.28515625" bestFit="1" customWidth="1"/>
    <col min="4" max="4" width="14.42578125" customWidth="1"/>
    <col min="5" max="6" width="13.85546875" bestFit="1" customWidth="1"/>
    <col min="7" max="7" width="14" bestFit="1" customWidth="1"/>
    <col min="8" max="8" width="8" bestFit="1" customWidth="1"/>
    <col min="9" max="9" width="16.140625" bestFit="1" customWidth="1"/>
    <col min="10" max="10" width="10.5703125" bestFit="1" customWidth="1"/>
  </cols>
  <sheetData>
    <row r="1" spans="1:10" ht="18.75" x14ac:dyDescent="0.3">
      <c r="A1" s="7" t="s">
        <v>0</v>
      </c>
      <c r="B1" s="3"/>
      <c r="C1" s="3" t="s">
        <v>1</v>
      </c>
      <c r="D1" s="3"/>
      <c r="E1" s="3"/>
      <c r="F1" s="17"/>
      <c r="G1" s="17"/>
      <c r="H1" s="8"/>
      <c r="I1" s="8"/>
      <c r="J1" s="8"/>
    </row>
    <row r="2" spans="1:10" ht="18.75" x14ac:dyDescent="0.3">
      <c r="A2" s="7">
        <v>2025</v>
      </c>
      <c r="B2" s="3"/>
      <c r="C2" s="3"/>
      <c r="D2" s="3"/>
      <c r="E2" s="3"/>
      <c r="F2" s="17"/>
      <c r="G2" s="17"/>
      <c r="H2" s="8"/>
      <c r="I2" s="8"/>
      <c r="J2" s="8"/>
    </row>
    <row r="3" spans="1:10" ht="15.75" x14ac:dyDescent="0.25">
      <c r="A3" s="2"/>
      <c r="B3" s="3"/>
      <c r="C3" s="3"/>
      <c r="D3" s="3"/>
      <c r="E3" s="3"/>
      <c r="F3" s="17"/>
      <c r="G3" s="17"/>
      <c r="H3" s="2"/>
      <c r="I3" s="2"/>
      <c r="J3" s="2"/>
    </row>
    <row r="4" spans="1:10" ht="78.75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17" t="s">
        <v>7</v>
      </c>
      <c r="G4" s="17"/>
      <c r="H4" s="2"/>
      <c r="I4" s="2"/>
      <c r="J4" s="2"/>
    </row>
    <row r="5" spans="1:10" ht="15.75" x14ac:dyDescent="0.25">
      <c r="A5" s="2"/>
      <c r="B5" s="3"/>
      <c r="C5" s="3"/>
      <c r="D5" s="3"/>
      <c r="E5" s="3"/>
      <c r="F5" s="17"/>
      <c r="G5" s="17"/>
      <c r="H5" s="2"/>
      <c r="I5" s="2"/>
      <c r="J5" s="2"/>
    </row>
    <row r="6" spans="1:10" ht="15.75" x14ac:dyDescent="0.25">
      <c r="A6" s="2" t="s">
        <v>8</v>
      </c>
      <c r="B6" s="30">
        <v>129401.38</v>
      </c>
      <c r="C6" s="11">
        <v>59689</v>
      </c>
      <c r="D6" s="24">
        <v>37500</v>
      </c>
      <c r="E6" s="6">
        <f>+B6-C6-D6</f>
        <v>32212.380000000005</v>
      </c>
      <c r="F6" s="17">
        <v>33762</v>
      </c>
      <c r="G6" s="19"/>
      <c r="H6" s="27"/>
      <c r="I6" s="2"/>
      <c r="J6" s="2"/>
    </row>
    <row r="7" spans="1:10" ht="15.75" x14ac:dyDescent="0.25">
      <c r="A7" s="2"/>
      <c r="B7" s="6"/>
      <c r="C7" s="6"/>
      <c r="D7" s="6"/>
      <c r="E7" s="6"/>
      <c r="F7" s="17"/>
      <c r="G7" s="19"/>
      <c r="H7" s="27"/>
      <c r="I7" s="2"/>
      <c r="J7" s="2"/>
    </row>
    <row r="8" spans="1:10" ht="15.75" x14ac:dyDescent="0.25">
      <c r="A8" s="2" t="s">
        <v>9</v>
      </c>
      <c r="B8" s="30">
        <v>575460.66700000002</v>
      </c>
      <c r="C8" s="6">
        <v>114130</v>
      </c>
      <c r="D8" s="6">
        <v>35000</v>
      </c>
      <c r="E8" s="6">
        <f t="shared" ref="E8" si="0">+B8-C8-D8</f>
        <v>426330.66700000002</v>
      </c>
      <c r="F8" s="17">
        <v>415861</v>
      </c>
      <c r="G8" s="19"/>
      <c r="H8" s="27"/>
      <c r="I8" s="2"/>
      <c r="J8" s="2"/>
    </row>
    <row r="9" spans="1:10" ht="15.75" x14ac:dyDescent="0.25">
      <c r="A9" s="2"/>
      <c r="B9" s="16" t="s">
        <v>1</v>
      </c>
      <c r="C9" s="6"/>
      <c r="D9" s="6"/>
      <c r="E9" s="6"/>
      <c r="F9" s="17"/>
      <c r="G9" s="19"/>
      <c r="H9" s="27"/>
      <c r="I9" s="2"/>
      <c r="J9" s="2"/>
    </row>
    <row r="10" spans="1:10" ht="15.75" x14ac:dyDescent="0.25">
      <c r="A10" s="2" t="s">
        <v>10</v>
      </c>
      <c r="B10" s="6"/>
      <c r="C10" s="6"/>
      <c r="D10" s="6"/>
      <c r="E10" s="6"/>
      <c r="F10" s="17"/>
      <c r="G10" s="19"/>
      <c r="H10" s="27"/>
      <c r="I10" s="2"/>
      <c r="J10" s="2"/>
    </row>
    <row r="11" spans="1:10" ht="15.75" x14ac:dyDescent="0.25">
      <c r="A11" s="2"/>
      <c r="B11" s="6"/>
      <c r="C11" s="6"/>
      <c r="D11" s="6"/>
      <c r="E11" s="6"/>
      <c r="F11" s="17"/>
      <c r="G11" s="19"/>
      <c r="H11" s="27"/>
      <c r="I11" s="2"/>
      <c r="J11" s="2"/>
    </row>
    <row r="12" spans="1:10" ht="15.75" x14ac:dyDescent="0.25">
      <c r="A12" s="2" t="s">
        <v>11</v>
      </c>
      <c r="B12" s="6">
        <f>SUM(F12*102%)</f>
        <v>67718.820000000007</v>
      </c>
      <c r="C12" s="6"/>
      <c r="D12" s="6" t="s">
        <v>1</v>
      </c>
      <c r="E12" s="19">
        <f>SUM(B12)</f>
        <v>67718.820000000007</v>
      </c>
      <c r="F12" s="17">
        <v>66391</v>
      </c>
      <c r="G12" s="19"/>
      <c r="H12" s="27"/>
      <c r="I12" s="2"/>
      <c r="J12" s="2"/>
    </row>
    <row r="13" spans="1:10" ht="15.75" x14ac:dyDescent="0.25">
      <c r="A13" s="2"/>
      <c r="C13" s="6"/>
      <c r="D13" s="6"/>
      <c r="E13" s="17"/>
      <c r="F13" s="17"/>
      <c r="G13" s="19"/>
      <c r="H13" s="27"/>
      <c r="I13" s="2"/>
      <c r="J13" s="2"/>
    </row>
    <row r="14" spans="1:10" ht="15.75" x14ac:dyDescent="0.25">
      <c r="A14" s="2" t="s">
        <v>12</v>
      </c>
      <c r="B14" s="6">
        <f>SUM(B6:B13)</f>
        <v>772580.86700000009</v>
      </c>
      <c r="C14" s="6">
        <f>SUM(C6:C13)</f>
        <v>173819</v>
      </c>
      <c r="D14" s="6">
        <f>SUM(D6:D13)</f>
        <v>72500</v>
      </c>
      <c r="E14" s="6">
        <f>SUM(E6:E13)</f>
        <v>526261.86700000009</v>
      </c>
      <c r="F14" s="17">
        <f>SUM(F6:F13)</f>
        <v>516014</v>
      </c>
      <c r="G14" s="19"/>
      <c r="H14" s="26"/>
      <c r="I14" s="2"/>
      <c r="J14" s="2"/>
    </row>
    <row r="15" spans="1:10" ht="15.75" x14ac:dyDescent="0.25">
      <c r="B15" s="1"/>
      <c r="C15" s="1"/>
      <c r="D15" s="1"/>
      <c r="E15" s="1"/>
      <c r="F15" s="18"/>
      <c r="G15" s="20"/>
    </row>
    <row r="16" spans="1:10" ht="15.75" x14ac:dyDescent="0.25">
      <c r="B16" s="1"/>
      <c r="C16" s="1"/>
      <c r="D16" s="1"/>
      <c r="E16" s="41"/>
      <c r="F16" s="41"/>
      <c r="G16" s="42"/>
      <c r="H16" s="43"/>
    </row>
    <row r="17" spans="1:10" ht="15.75" x14ac:dyDescent="0.25">
      <c r="A17" s="8"/>
      <c r="B17" s="1"/>
      <c r="C17" s="22"/>
      <c r="D17" s="23"/>
      <c r="E17" s="1"/>
      <c r="F17" s="21"/>
      <c r="G17" s="18"/>
      <c r="I17" s="14"/>
    </row>
    <row r="18" spans="1:10" ht="15.75" x14ac:dyDescent="0.25">
      <c r="A18" s="8"/>
      <c r="B18" s="1"/>
      <c r="C18" s="22"/>
      <c r="D18" s="23"/>
      <c r="E18" s="1"/>
      <c r="F18" s="21"/>
      <c r="G18" s="18"/>
      <c r="H18" s="29"/>
    </row>
    <row r="19" spans="1:10" ht="15.75" x14ac:dyDescent="0.25">
      <c r="B19" s="39"/>
      <c r="C19" s="22"/>
      <c r="D19" s="23"/>
      <c r="E19" s="23"/>
      <c r="F19" s="18"/>
      <c r="G19" s="18"/>
      <c r="H19" s="29"/>
      <c r="I19" s="14"/>
      <c r="J19" s="38"/>
    </row>
    <row r="20" spans="1:10" ht="15.75" x14ac:dyDescent="0.25">
      <c r="B20" s="39"/>
      <c r="C20" s="40"/>
      <c r="D20" s="23"/>
      <c r="E20" s="23"/>
      <c r="F20" s="18"/>
      <c r="G20" s="18"/>
      <c r="H20" s="29"/>
      <c r="J20" s="38"/>
    </row>
    <row r="21" spans="1:10" ht="15.75" x14ac:dyDescent="0.25">
      <c r="B21" s="39"/>
      <c r="C21" s="40"/>
      <c r="D21" s="23"/>
      <c r="E21" s="23"/>
      <c r="F21" s="18"/>
      <c r="G21" s="18"/>
      <c r="H21" s="29"/>
      <c r="J21" s="38"/>
    </row>
  </sheetData>
  <printOptions gridLines="1"/>
  <pageMargins left="0.1" right="0.1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8174-34CD-49AA-950F-EE4B286C2BC6}">
  <sheetPr>
    <pageSetUpPr fitToPage="1"/>
  </sheetPr>
  <dimension ref="A1:H20"/>
  <sheetViews>
    <sheetView workbookViewId="0">
      <selection activeCell="F23" sqref="F23"/>
    </sheetView>
  </sheetViews>
  <sheetFormatPr defaultRowHeight="15" x14ac:dyDescent="0.25"/>
  <cols>
    <col min="1" max="1" width="42.140625" bestFit="1" customWidth="1"/>
    <col min="3" max="7" width="13.140625" customWidth="1"/>
    <col min="8" max="8" width="13.28515625" customWidth="1"/>
  </cols>
  <sheetData>
    <row r="1" spans="1:8" ht="15.75" x14ac:dyDescent="0.25">
      <c r="A1" s="2" t="s">
        <v>13</v>
      </c>
      <c r="B1" s="2"/>
      <c r="C1" s="11"/>
      <c r="D1" s="11"/>
      <c r="E1" s="11"/>
      <c r="F1" s="11"/>
      <c r="G1" s="11"/>
    </row>
    <row r="2" spans="1:8" ht="18.75" x14ac:dyDescent="0.3">
      <c r="A2" s="7"/>
      <c r="B2" s="7"/>
      <c r="C2" s="12"/>
      <c r="D2" s="12"/>
      <c r="E2" s="12"/>
      <c r="F2" s="12"/>
      <c r="G2" s="12"/>
    </row>
    <row r="3" spans="1:8" ht="51.75" x14ac:dyDescent="0.25">
      <c r="A3" s="8" t="s">
        <v>14</v>
      </c>
      <c r="B3" s="8" t="s">
        <v>15</v>
      </c>
      <c r="C3" s="35" t="s">
        <v>16</v>
      </c>
      <c r="D3" s="36" t="s">
        <v>17</v>
      </c>
      <c r="E3" s="13" t="s">
        <v>18</v>
      </c>
      <c r="F3" s="13" t="s">
        <v>19</v>
      </c>
      <c r="G3" s="13" t="s">
        <v>20</v>
      </c>
      <c r="H3" s="13"/>
    </row>
    <row r="4" spans="1:8" x14ac:dyDescent="0.25">
      <c r="C4" s="14"/>
      <c r="D4" s="14"/>
      <c r="E4" s="14"/>
      <c r="F4" s="14"/>
      <c r="G4" s="14"/>
    </row>
    <row r="5" spans="1:8" x14ac:dyDescent="0.25">
      <c r="A5" s="8" t="s">
        <v>21</v>
      </c>
      <c r="B5" s="8"/>
      <c r="C5" s="15"/>
      <c r="D5" s="15"/>
      <c r="E5" s="15"/>
      <c r="F5" s="15"/>
      <c r="G5" s="15"/>
    </row>
    <row r="6" spans="1:8" x14ac:dyDescent="0.25">
      <c r="A6" s="8" t="s">
        <v>22</v>
      </c>
      <c r="B6" s="8" t="s">
        <v>23</v>
      </c>
      <c r="C6" s="15">
        <v>2923.83</v>
      </c>
      <c r="D6" s="15"/>
      <c r="E6" s="15">
        <v>2923</v>
      </c>
      <c r="F6" s="15">
        <v>2923</v>
      </c>
      <c r="G6" s="15">
        <v>2923</v>
      </c>
      <c r="H6" s="14"/>
    </row>
    <row r="7" spans="1:8" x14ac:dyDescent="0.25">
      <c r="A7" s="8" t="s">
        <v>24</v>
      </c>
      <c r="B7" s="8" t="s">
        <v>25</v>
      </c>
      <c r="C7" s="15">
        <f>62.36+40.45</f>
        <v>102.81</v>
      </c>
      <c r="D7" s="15">
        <v>100</v>
      </c>
      <c r="E7" s="15">
        <v>11000</v>
      </c>
      <c r="F7" s="15">
        <v>11000</v>
      </c>
      <c r="G7" s="15">
        <v>11000</v>
      </c>
      <c r="H7" s="14"/>
    </row>
    <row r="8" spans="1:8" x14ac:dyDescent="0.25">
      <c r="A8" s="8" t="s">
        <v>26</v>
      </c>
      <c r="B8" s="8"/>
      <c r="C8" s="15">
        <v>6574.01</v>
      </c>
      <c r="D8" s="15">
        <v>0</v>
      </c>
      <c r="E8" s="15">
        <v>0</v>
      </c>
      <c r="F8" s="15">
        <v>0</v>
      </c>
      <c r="G8" s="15">
        <v>0</v>
      </c>
      <c r="H8" s="14"/>
    </row>
    <row r="9" spans="1:8" x14ac:dyDescent="0.25">
      <c r="A9" s="8"/>
      <c r="B9" s="8"/>
      <c r="C9" s="15"/>
      <c r="D9" s="15"/>
      <c r="E9" s="15"/>
      <c r="F9" s="15"/>
      <c r="G9" s="15"/>
      <c r="H9" s="14"/>
    </row>
    <row r="10" spans="1:8" x14ac:dyDescent="0.25">
      <c r="A10" s="8"/>
      <c r="B10" s="8"/>
      <c r="C10" s="15"/>
      <c r="D10" s="15"/>
      <c r="E10" s="15"/>
      <c r="F10" s="15"/>
      <c r="G10" s="15"/>
      <c r="H10" s="14"/>
    </row>
    <row r="11" spans="1:8" x14ac:dyDescent="0.25">
      <c r="A11" s="8"/>
      <c r="B11" s="8"/>
      <c r="C11" s="15"/>
      <c r="D11" s="15"/>
      <c r="E11" s="15"/>
      <c r="F11" s="15"/>
      <c r="G11" s="15"/>
      <c r="H11" s="14"/>
    </row>
    <row r="12" spans="1:8" x14ac:dyDescent="0.25">
      <c r="A12" s="8" t="s">
        <v>27</v>
      </c>
      <c r="B12" s="8"/>
      <c r="C12" s="15"/>
      <c r="D12" s="15"/>
      <c r="E12" s="15"/>
      <c r="F12" s="15"/>
      <c r="G12" s="15"/>
      <c r="H12" s="14"/>
    </row>
    <row r="13" spans="1:8" x14ac:dyDescent="0.25">
      <c r="A13" s="8" t="s">
        <v>28</v>
      </c>
      <c r="B13" s="8" t="s">
        <v>29</v>
      </c>
      <c r="C13" s="15">
        <v>94207</v>
      </c>
      <c r="D13" s="15">
        <v>94207</v>
      </c>
      <c r="E13" s="15">
        <v>100207</v>
      </c>
      <c r="F13" s="15">
        <v>100207</v>
      </c>
      <c r="G13" s="15">
        <v>100207</v>
      </c>
      <c r="H13" s="14"/>
    </row>
    <row r="14" spans="1:8" x14ac:dyDescent="0.25">
      <c r="A14" s="8"/>
      <c r="B14" s="8"/>
      <c r="C14" s="15"/>
      <c r="D14" s="15"/>
      <c r="E14" s="15"/>
      <c r="F14" s="15"/>
      <c r="G14" s="15"/>
      <c r="H14" s="14"/>
    </row>
    <row r="15" spans="1:8" x14ac:dyDescent="0.25">
      <c r="A15" s="8" t="s">
        <v>30</v>
      </c>
      <c r="B15" s="8"/>
      <c r="C15" s="15">
        <f t="shared" ref="C15:D15" si="0">SUM(C5:C14)</f>
        <v>103807.65</v>
      </c>
      <c r="D15" s="15">
        <f t="shared" si="0"/>
        <v>94307</v>
      </c>
      <c r="E15" s="15">
        <f>SUM(E5:E14)</f>
        <v>114130</v>
      </c>
      <c r="F15" s="15">
        <f>SUM(F5:F14)</f>
        <v>114130</v>
      </c>
      <c r="G15" s="15">
        <v>114130</v>
      </c>
      <c r="H15" s="14"/>
    </row>
    <row r="16" spans="1:8" x14ac:dyDescent="0.25">
      <c r="A16" s="8" t="s">
        <v>31</v>
      </c>
      <c r="B16" s="8"/>
      <c r="C16" s="15"/>
      <c r="D16" s="15"/>
      <c r="E16" s="15"/>
      <c r="F16" s="15"/>
      <c r="G16" s="15"/>
      <c r="H16" s="14"/>
    </row>
    <row r="17" spans="1:8" x14ac:dyDescent="0.25">
      <c r="A17" s="8"/>
      <c r="B17" s="8"/>
      <c r="C17" s="15"/>
      <c r="D17" s="15"/>
      <c r="E17" s="15"/>
      <c r="F17" s="15"/>
      <c r="G17" s="15"/>
      <c r="H17" s="14"/>
    </row>
    <row r="18" spans="1:8" x14ac:dyDescent="0.25">
      <c r="A18" s="8" t="s">
        <v>32</v>
      </c>
      <c r="B18" s="8"/>
      <c r="C18" s="15">
        <v>35000</v>
      </c>
      <c r="D18" s="15">
        <v>30000</v>
      </c>
      <c r="E18" s="15">
        <v>35000</v>
      </c>
      <c r="F18" s="15">
        <v>35000</v>
      </c>
      <c r="G18" s="15">
        <v>35000</v>
      </c>
      <c r="H18" s="14"/>
    </row>
    <row r="19" spans="1:8" x14ac:dyDescent="0.25">
      <c r="A19" s="8" t="s">
        <v>33</v>
      </c>
      <c r="B19" s="8"/>
      <c r="C19" s="15"/>
      <c r="D19" s="15"/>
      <c r="E19" s="15"/>
      <c r="F19" s="15"/>
      <c r="G19" s="15"/>
      <c r="H19" s="14"/>
    </row>
    <row r="20" spans="1:8" x14ac:dyDescent="0.25">
      <c r="A20" s="8" t="s">
        <v>34</v>
      </c>
      <c r="B20" s="8"/>
      <c r="C20" s="15"/>
      <c r="D20" s="15"/>
      <c r="E20" s="15"/>
      <c r="F20" s="15"/>
      <c r="G20" s="15"/>
      <c r="H20" s="14"/>
    </row>
  </sheetData>
  <printOptions gridLines="1"/>
  <pageMargins left="0.2" right="0.2" top="0.25" bottom="0.2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5965-B3D9-4BC5-ADFB-FFD357E5C869}">
  <sheetPr>
    <pageSetUpPr fitToPage="1"/>
  </sheetPr>
  <dimension ref="A1:N44"/>
  <sheetViews>
    <sheetView topLeftCell="A5" workbookViewId="0">
      <selection activeCell="I38" sqref="I38"/>
    </sheetView>
  </sheetViews>
  <sheetFormatPr defaultRowHeight="15" x14ac:dyDescent="0.25"/>
  <cols>
    <col min="1" max="1" width="40.85546875" customWidth="1"/>
    <col min="2" max="2" width="11.28515625" bestFit="1" customWidth="1"/>
    <col min="3" max="5" width="13.140625" customWidth="1"/>
    <col min="6" max="6" width="14.140625" customWidth="1"/>
    <col min="7" max="7" width="12.85546875" customWidth="1"/>
    <col min="8" max="8" width="13.85546875" customWidth="1"/>
    <col min="9" max="9" width="12.28515625" customWidth="1"/>
    <col min="10" max="10" width="14.5703125" customWidth="1"/>
    <col min="11" max="12" width="11.5703125" bestFit="1" customWidth="1"/>
  </cols>
  <sheetData>
    <row r="1" spans="1:14" ht="15.75" x14ac:dyDescent="0.25">
      <c r="A1" s="2" t="s">
        <v>35</v>
      </c>
      <c r="B1" s="2"/>
      <c r="C1" s="2"/>
      <c r="D1" s="2"/>
      <c r="E1" s="2"/>
      <c r="F1" s="2"/>
      <c r="G1" s="2"/>
      <c r="H1" s="2"/>
      <c r="I1" s="10"/>
      <c r="J1" s="10"/>
      <c r="K1" s="10"/>
      <c r="L1" s="10"/>
      <c r="M1" s="10"/>
      <c r="N1" s="10"/>
    </row>
    <row r="2" spans="1:14" ht="63" x14ac:dyDescent="0.25">
      <c r="A2" s="2" t="s">
        <v>14</v>
      </c>
      <c r="B2" s="2" t="s">
        <v>15</v>
      </c>
      <c r="C2" s="3" t="s">
        <v>16</v>
      </c>
      <c r="D2" s="28" t="s">
        <v>36</v>
      </c>
      <c r="E2" s="3" t="s">
        <v>37</v>
      </c>
      <c r="F2" s="3" t="s">
        <v>19</v>
      </c>
      <c r="G2" s="3" t="s">
        <v>38</v>
      </c>
      <c r="H2" s="3"/>
      <c r="I2" s="10"/>
      <c r="J2" s="10"/>
      <c r="K2" s="10"/>
      <c r="L2" s="10"/>
      <c r="M2" s="10"/>
      <c r="N2" s="10"/>
    </row>
    <row r="3" spans="1:14" ht="15.75" x14ac:dyDescent="0.25">
      <c r="A3" s="2"/>
      <c r="B3" s="2"/>
      <c r="C3" s="6"/>
      <c r="D3" s="6"/>
      <c r="E3" s="6"/>
      <c r="F3" s="6"/>
      <c r="G3" s="6"/>
      <c r="H3" s="3"/>
      <c r="I3" s="10"/>
      <c r="J3" s="10"/>
      <c r="K3" s="10"/>
      <c r="L3" s="10"/>
      <c r="M3" s="10"/>
      <c r="N3" s="10"/>
    </row>
    <row r="4" spans="1:14" ht="15.75" x14ac:dyDescent="0.25">
      <c r="A4" s="2" t="s">
        <v>39</v>
      </c>
      <c r="B4" s="2"/>
      <c r="C4" s="6"/>
      <c r="D4" s="6"/>
      <c r="E4" s="6"/>
      <c r="F4" s="6"/>
      <c r="G4" s="6"/>
      <c r="H4" s="3"/>
      <c r="I4" s="10"/>
      <c r="J4" s="10"/>
      <c r="K4" s="10"/>
      <c r="L4" s="10"/>
      <c r="M4" s="10"/>
      <c r="N4" s="10"/>
    </row>
    <row r="5" spans="1:14" ht="15.75" x14ac:dyDescent="0.25">
      <c r="A5" s="2" t="s">
        <v>40</v>
      </c>
      <c r="B5" s="2" t="s">
        <v>41</v>
      </c>
      <c r="C5" s="6">
        <v>127581.16</v>
      </c>
      <c r="D5" s="6">
        <v>175000</v>
      </c>
      <c r="E5" s="6">
        <v>178134</v>
      </c>
      <c r="F5" s="6">
        <v>178000</v>
      </c>
      <c r="G5" s="6">
        <v>178000</v>
      </c>
      <c r="H5" s="6"/>
      <c r="I5" s="10"/>
      <c r="J5" s="31" t="s">
        <v>1</v>
      </c>
      <c r="K5" s="11" t="s">
        <v>1</v>
      </c>
      <c r="L5" s="10" t="s">
        <v>1</v>
      </c>
      <c r="M5" s="10"/>
      <c r="N5" s="10"/>
    </row>
    <row r="6" spans="1:14" ht="15.75" x14ac:dyDescent="0.25">
      <c r="A6" s="2" t="s">
        <v>42</v>
      </c>
      <c r="B6" s="2" t="s">
        <v>43</v>
      </c>
      <c r="C6" s="6">
        <v>34960.79</v>
      </c>
      <c r="D6" s="6">
        <v>50000</v>
      </c>
      <c r="E6" s="6">
        <v>50000</v>
      </c>
      <c r="F6" s="6">
        <v>50000</v>
      </c>
      <c r="G6" s="6">
        <v>50000</v>
      </c>
      <c r="H6" s="6"/>
      <c r="I6" s="10"/>
      <c r="J6" s="10"/>
      <c r="K6" s="10"/>
      <c r="L6" s="10" t="s">
        <v>1</v>
      </c>
      <c r="M6" s="10"/>
      <c r="N6" s="10"/>
    </row>
    <row r="7" spans="1:14" ht="15.75" x14ac:dyDescent="0.25">
      <c r="A7" s="2" t="s">
        <v>44</v>
      </c>
      <c r="B7" s="2"/>
      <c r="C7" s="6">
        <f t="shared" ref="C7:E7" si="0">SUM(C5:C6)</f>
        <v>162541.95000000001</v>
      </c>
      <c r="D7" s="6">
        <f t="shared" si="0"/>
        <v>225000</v>
      </c>
      <c r="E7" s="6">
        <f t="shared" si="0"/>
        <v>228134</v>
      </c>
      <c r="F7" s="6">
        <f t="shared" ref="F7" si="1">SUM(F5:F6)</f>
        <v>228000</v>
      </c>
      <c r="G7" s="6">
        <v>228000</v>
      </c>
      <c r="H7" s="6"/>
      <c r="I7" s="6"/>
      <c r="J7" s="10"/>
      <c r="K7" s="32"/>
      <c r="L7" s="33" t="s">
        <v>1</v>
      </c>
      <c r="M7" s="10"/>
      <c r="N7" s="10"/>
    </row>
    <row r="8" spans="1:14" ht="15.75" x14ac:dyDescent="0.25">
      <c r="A8" s="2"/>
      <c r="B8" s="2"/>
      <c r="C8" s="6"/>
      <c r="D8" s="6"/>
      <c r="E8" s="6"/>
      <c r="F8" s="6"/>
      <c r="G8" s="6"/>
      <c r="H8" s="6"/>
      <c r="I8" s="10"/>
      <c r="J8" s="10"/>
      <c r="K8" s="10"/>
      <c r="L8" s="10"/>
      <c r="M8" s="10"/>
      <c r="N8" s="10"/>
    </row>
    <row r="9" spans="1:14" ht="15.75" x14ac:dyDescent="0.25">
      <c r="A9" s="2" t="s">
        <v>45</v>
      </c>
      <c r="B9" s="2"/>
      <c r="C9" s="6"/>
      <c r="D9" s="6"/>
      <c r="E9" s="6"/>
      <c r="F9" s="6"/>
      <c r="G9" s="6"/>
      <c r="H9" s="6"/>
      <c r="I9" s="10"/>
      <c r="J9" s="10"/>
      <c r="K9" s="10"/>
      <c r="L9" s="10"/>
      <c r="M9" s="10"/>
      <c r="N9" s="10"/>
    </row>
    <row r="10" spans="1:14" ht="15.75" x14ac:dyDescent="0.25">
      <c r="A10" s="2" t="s">
        <v>46</v>
      </c>
      <c r="B10" s="2" t="s">
        <v>47</v>
      </c>
      <c r="C10" s="6">
        <v>136899.46</v>
      </c>
      <c r="D10" s="6">
        <v>126207</v>
      </c>
      <c r="E10" s="6">
        <v>126207</v>
      </c>
      <c r="F10" s="6">
        <v>126207</v>
      </c>
      <c r="G10" s="6">
        <v>126207</v>
      </c>
      <c r="H10" s="6"/>
      <c r="I10" s="10"/>
      <c r="J10" s="10"/>
      <c r="K10" s="10"/>
      <c r="L10" s="10"/>
      <c r="M10" s="10"/>
      <c r="N10" s="10"/>
    </row>
    <row r="11" spans="1:14" ht="15.75" x14ac:dyDescent="0.25">
      <c r="A11" s="2"/>
      <c r="B11" s="2"/>
      <c r="C11" s="6"/>
      <c r="D11" s="6"/>
      <c r="E11" s="6"/>
      <c r="F11" s="6"/>
      <c r="G11" s="6"/>
      <c r="H11" s="6"/>
      <c r="I11" s="10"/>
      <c r="J11" s="10"/>
      <c r="K11" s="10"/>
      <c r="L11" s="10"/>
      <c r="M11" s="10"/>
      <c r="N11" s="10"/>
    </row>
    <row r="12" spans="1:14" ht="15.75" x14ac:dyDescent="0.25">
      <c r="A12" s="2" t="s">
        <v>48</v>
      </c>
      <c r="B12" s="2"/>
      <c r="C12" s="6"/>
      <c r="D12" s="6"/>
      <c r="E12" s="6"/>
      <c r="F12" s="6"/>
      <c r="G12" s="6"/>
      <c r="H12" s="6"/>
      <c r="I12" s="10"/>
      <c r="J12" s="10"/>
      <c r="K12" s="10"/>
      <c r="L12" s="10"/>
      <c r="M12" s="10"/>
      <c r="N12" s="10"/>
    </row>
    <row r="13" spans="1:14" ht="15.75" x14ac:dyDescent="0.25">
      <c r="A13" s="2" t="s">
        <v>49</v>
      </c>
      <c r="B13" s="2" t="s">
        <v>50</v>
      </c>
      <c r="C13" s="6">
        <v>0</v>
      </c>
      <c r="D13" s="6">
        <v>2000</v>
      </c>
      <c r="E13" s="6">
        <v>2000</v>
      </c>
      <c r="F13" s="6">
        <v>2000</v>
      </c>
      <c r="G13" s="6">
        <v>2000</v>
      </c>
      <c r="H13" s="6"/>
      <c r="I13" s="10"/>
      <c r="J13" s="10"/>
      <c r="K13" s="10"/>
      <c r="L13" s="10"/>
      <c r="M13" s="10"/>
      <c r="N13" s="10"/>
    </row>
    <row r="14" spans="1:14" ht="15.75" x14ac:dyDescent="0.25">
      <c r="A14" s="2" t="s">
        <v>42</v>
      </c>
      <c r="B14" s="2" t="s">
        <v>51</v>
      </c>
      <c r="C14" s="6">
        <v>91248.639999999999</v>
      </c>
      <c r="D14" s="6">
        <v>40000</v>
      </c>
      <c r="E14" s="6">
        <v>40000</v>
      </c>
      <c r="F14" s="6">
        <v>40000</v>
      </c>
      <c r="G14" s="6">
        <v>40000</v>
      </c>
      <c r="H14" s="6"/>
      <c r="I14" s="10"/>
      <c r="J14" s="10"/>
      <c r="K14" s="10"/>
      <c r="L14" s="10"/>
      <c r="M14" s="10"/>
      <c r="N14" s="10"/>
    </row>
    <row r="15" spans="1:14" ht="15.75" x14ac:dyDescent="0.25">
      <c r="A15" s="2" t="s">
        <v>44</v>
      </c>
      <c r="B15" s="2"/>
      <c r="C15" s="6">
        <f t="shared" ref="C15:E15" si="2">SUM(C13:C14)</f>
        <v>91248.639999999999</v>
      </c>
      <c r="D15" s="6">
        <f t="shared" si="2"/>
        <v>42000</v>
      </c>
      <c r="E15" s="6">
        <f t="shared" si="2"/>
        <v>42000</v>
      </c>
      <c r="F15" s="6">
        <f t="shared" ref="F15" si="3">SUM(F13:F14)</f>
        <v>42000</v>
      </c>
      <c r="G15" s="6">
        <v>42000</v>
      </c>
      <c r="H15" s="6"/>
      <c r="I15" s="10"/>
      <c r="J15" s="10"/>
      <c r="K15" s="10"/>
      <c r="L15" s="10"/>
      <c r="M15" s="10"/>
      <c r="N15" s="10"/>
    </row>
    <row r="16" spans="1:14" ht="15.75" x14ac:dyDescent="0.25">
      <c r="A16" s="2"/>
      <c r="B16" s="2"/>
      <c r="C16" s="6"/>
      <c r="D16" s="6"/>
      <c r="E16" s="6"/>
      <c r="F16" s="6"/>
      <c r="G16" s="6"/>
      <c r="H16" s="6"/>
      <c r="I16" s="10"/>
      <c r="J16" s="10"/>
      <c r="K16" s="10"/>
      <c r="L16" s="10"/>
      <c r="M16" s="10"/>
      <c r="N16" s="10"/>
    </row>
    <row r="17" spans="1:14" ht="15.75" x14ac:dyDescent="0.25">
      <c r="A17" s="2" t="s">
        <v>53</v>
      </c>
      <c r="B17" s="2"/>
      <c r="C17" s="6"/>
      <c r="D17" s="6"/>
      <c r="E17" s="6"/>
      <c r="F17" s="6"/>
      <c r="G17" s="6"/>
      <c r="H17" s="6"/>
      <c r="I17" s="10"/>
      <c r="J17" s="10"/>
      <c r="K17" s="10"/>
      <c r="L17" s="10"/>
      <c r="M17" s="10"/>
      <c r="N17" s="10"/>
    </row>
    <row r="18" spans="1:14" ht="15.75" x14ac:dyDescent="0.25">
      <c r="A18" s="2" t="s">
        <v>42</v>
      </c>
      <c r="B18" s="2" t="s">
        <v>54</v>
      </c>
      <c r="C18" s="6">
        <v>0</v>
      </c>
      <c r="D18" s="6">
        <v>2500</v>
      </c>
      <c r="E18" s="6">
        <v>2500</v>
      </c>
      <c r="F18" s="6">
        <v>2000</v>
      </c>
      <c r="G18" s="6">
        <v>2000</v>
      </c>
      <c r="H18" s="6"/>
      <c r="I18" s="10"/>
      <c r="J18" s="10"/>
      <c r="K18" s="10"/>
      <c r="L18" s="10"/>
      <c r="M18" s="10"/>
      <c r="N18" s="10"/>
    </row>
    <row r="19" spans="1:14" ht="15.75" x14ac:dyDescent="0.25">
      <c r="A19" s="2" t="s">
        <v>44</v>
      </c>
      <c r="B19" s="2"/>
      <c r="C19" s="6">
        <f t="shared" ref="C19:E19" si="4">SUM(C18:C18)</f>
        <v>0</v>
      </c>
      <c r="D19" s="6">
        <f t="shared" si="4"/>
        <v>2500</v>
      </c>
      <c r="E19" s="6">
        <f t="shared" si="4"/>
        <v>2500</v>
      </c>
      <c r="F19" s="6">
        <f t="shared" ref="F19" si="5">SUM(F18:F18)</f>
        <v>2000</v>
      </c>
      <c r="G19" s="6">
        <v>2000</v>
      </c>
      <c r="H19" s="6"/>
      <c r="I19" s="10"/>
      <c r="J19" s="10"/>
      <c r="K19" s="10"/>
      <c r="L19" s="10"/>
      <c r="M19" s="10"/>
      <c r="N19" s="10"/>
    </row>
    <row r="20" spans="1:14" ht="15.75" x14ac:dyDescent="0.25">
      <c r="A20" s="2"/>
      <c r="B20" s="2"/>
      <c r="C20" s="6"/>
      <c r="D20" s="6"/>
      <c r="E20" s="6"/>
      <c r="F20" s="6"/>
      <c r="G20" s="6"/>
      <c r="H20" s="6"/>
      <c r="I20" s="10"/>
      <c r="J20" s="10"/>
      <c r="K20" s="10"/>
      <c r="L20" s="10"/>
      <c r="M20" s="10"/>
      <c r="N20" s="10"/>
    </row>
    <row r="21" spans="1:14" ht="15.75" x14ac:dyDescent="0.25">
      <c r="A21" s="2" t="s">
        <v>211</v>
      </c>
      <c r="B21" s="2"/>
      <c r="C21" s="6"/>
      <c r="D21" s="6"/>
      <c r="E21" s="6"/>
      <c r="F21" s="6"/>
      <c r="G21" s="6"/>
      <c r="H21" s="6"/>
      <c r="I21" s="10"/>
      <c r="J21" s="10"/>
      <c r="K21" s="10"/>
      <c r="L21" s="10"/>
      <c r="M21" s="10"/>
      <c r="N21" s="10"/>
    </row>
    <row r="22" spans="1:14" ht="15.75" x14ac:dyDescent="0.25">
      <c r="A22" s="2" t="s">
        <v>223</v>
      </c>
      <c r="B22" s="2" t="s">
        <v>221</v>
      </c>
      <c r="C22" s="6"/>
      <c r="D22" s="6"/>
      <c r="E22" s="6">
        <v>19350</v>
      </c>
      <c r="F22" s="6">
        <v>19350</v>
      </c>
      <c r="G22" s="6">
        <v>19350</v>
      </c>
      <c r="H22" s="6"/>
      <c r="I22" s="10"/>
      <c r="J22" s="10"/>
      <c r="K22" s="10"/>
      <c r="L22" s="10"/>
      <c r="M22" s="10"/>
      <c r="N22" s="10"/>
    </row>
    <row r="23" spans="1:14" ht="15.75" x14ac:dyDescent="0.25">
      <c r="A23" s="2" t="s">
        <v>215</v>
      </c>
      <c r="B23" s="2" t="s">
        <v>220</v>
      </c>
      <c r="C23" s="6"/>
      <c r="D23" s="6"/>
      <c r="E23" s="6">
        <v>15500</v>
      </c>
      <c r="F23" s="6">
        <v>15500</v>
      </c>
      <c r="G23" s="6">
        <v>15500</v>
      </c>
      <c r="H23" s="6"/>
      <c r="I23" s="10"/>
      <c r="J23" s="10"/>
      <c r="K23" s="10"/>
      <c r="L23" s="10"/>
      <c r="M23" s="10"/>
      <c r="N23" s="10"/>
    </row>
    <row r="24" spans="1:14" ht="15.75" x14ac:dyDescent="0.25">
      <c r="A24" s="2" t="s">
        <v>216</v>
      </c>
      <c r="B24" s="2" t="s">
        <v>222</v>
      </c>
      <c r="C24" s="6"/>
      <c r="D24" s="6"/>
      <c r="E24" s="6">
        <v>5000</v>
      </c>
      <c r="F24" s="6">
        <v>5000</v>
      </c>
      <c r="G24" s="6">
        <v>5000</v>
      </c>
      <c r="H24" s="6"/>
      <c r="I24" s="10"/>
      <c r="J24" s="10"/>
      <c r="K24" s="10"/>
      <c r="L24" s="10"/>
      <c r="M24" s="10"/>
      <c r="N24" s="10"/>
    </row>
    <row r="25" spans="1:14" ht="15.75" x14ac:dyDescent="0.25">
      <c r="A25" s="2" t="s">
        <v>214</v>
      </c>
      <c r="B25" s="2" t="s">
        <v>219</v>
      </c>
      <c r="C25" s="6"/>
      <c r="D25" s="6"/>
      <c r="E25" s="6">
        <v>13000</v>
      </c>
      <c r="F25" s="6">
        <v>13000</v>
      </c>
      <c r="G25" s="6">
        <v>13000</v>
      </c>
      <c r="H25" s="6"/>
      <c r="I25" s="10"/>
      <c r="J25" s="10"/>
      <c r="K25" s="10"/>
      <c r="L25" s="10"/>
      <c r="M25" s="10"/>
      <c r="N25" s="10"/>
    </row>
    <row r="26" spans="1:14" ht="15.75" x14ac:dyDescent="0.25">
      <c r="A26" s="2" t="s">
        <v>213</v>
      </c>
      <c r="B26" s="2" t="s">
        <v>218</v>
      </c>
      <c r="C26" s="6"/>
      <c r="D26" s="6"/>
      <c r="E26" s="6">
        <v>15000</v>
      </c>
      <c r="F26" s="6">
        <v>15000</v>
      </c>
      <c r="G26" s="6">
        <v>15000</v>
      </c>
      <c r="H26" s="6"/>
      <c r="I26" s="10"/>
      <c r="J26" s="10"/>
      <c r="K26" s="10"/>
      <c r="L26" s="10"/>
      <c r="M26" s="10"/>
      <c r="N26" s="10"/>
    </row>
    <row r="27" spans="1:14" ht="15.75" x14ac:dyDescent="0.25">
      <c r="A27" s="2" t="s">
        <v>212</v>
      </c>
      <c r="B27" s="2" t="s">
        <v>210</v>
      </c>
      <c r="C27" s="6"/>
      <c r="D27" s="6"/>
      <c r="E27" s="6">
        <v>1500</v>
      </c>
      <c r="F27" s="6">
        <v>1500</v>
      </c>
      <c r="G27" s="6">
        <v>1500</v>
      </c>
      <c r="H27" s="6"/>
      <c r="I27" s="10"/>
      <c r="J27" s="10"/>
      <c r="K27" s="10"/>
      <c r="L27" s="10"/>
      <c r="M27" s="10"/>
      <c r="N27" s="10"/>
    </row>
    <row r="28" spans="1:14" ht="15.75" x14ac:dyDescent="0.25">
      <c r="A28" s="2" t="s">
        <v>217</v>
      </c>
      <c r="B28" s="2" t="s">
        <v>55</v>
      </c>
      <c r="C28" s="6">
        <v>58957</v>
      </c>
      <c r="D28" s="6">
        <v>70000</v>
      </c>
      <c r="E28" s="6">
        <f>SUM(E22:E27)</f>
        <v>69350</v>
      </c>
      <c r="F28" s="6">
        <f>SUM(F22:F27)</f>
        <v>69350</v>
      </c>
      <c r="G28" s="6">
        <v>69350</v>
      </c>
      <c r="H28" s="6"/>
      <c r="I28" s="10"/>
      <c r="J28" s="10"/>
      <c r="K28" s="10"/>
      <c r="L28" s="10"/>
      <c r="M28" s="10"/>
      <c r="N28" s="10"/>
    </row>
    <row r="29" spans="1:14" ht="15.75" x14ac:dyDescent="0.25">
      <c r="A29" s="2" t="s">
        <v>44</v>
      </c>
      <c r="B29" s="2"/>
      <c r="C29" s="6">
        <f>SUM(C28:C28)</f>
        <v>58957</v>
      </c>
      <c r="D29" s="6">
        <f>SUM(D28:D28)</f>
        <v>70000</v>
      </c>
      <c r="E29" s="6">
        <f>SUM(E28:E28)</f>
        <v>69350</v>
      </c>
      <c r="F29" s="6">
        <f>SUM(F28:F28)</f>
        <v>69350</v>
      </c>
      <c r="G29" s="6">
        <v>69350</v>
      </c>
      <c r="H29" s="6"/>
      <c r="I29" s="10"/>
      <c r="J29" s="10"/>
      <c r="K29" s="10"/>
      <c r="L29" s="10"/>
      <c r="M29" s="10"/>
      <c r="N29" s="10"/>
    </row>
    <row r="30" spans="1:14" ht="15.75" x14ac:dyDescent="0.25">
      <c r="A30" s="2"/>
      <c r="B30" s="2"/>
      <c r="C30" s="6"/>
      <c r="D30" s="6"/>
      <c r="E30" s="6"/>
      <c r="F30" s="6"/>
      <c r="G30" s="6"/>
      <c r="H30" s="6"/>
      <c r="I30" s="10"/>
      <c r="J30" s="10"/>
      <c r="K30" s="10"/>
      <c r="L30" s="10"/>
      <c r="M30" s="10"/>
      <c r="N30" s="10"/>
    </row>
    <row r="31" spans="1:14" s="9" customFormat="1" ht="15.75" x14ac:dyDescent="0.25">
      <c r="A31" s="2" t="s">
        <v>56</v>
      </c>
      <c r="B31" s="10"/>
      <c r="C31" s="10"/>
      <c r="D31" s="10"/>
      <c r="E31" s="10"/>
      <c r="F31" s="10"/>
      <c r="G31" s="10"/>
      <c r="H31" s="6"/>
      <c r="I31" s="3"/>
      <c r="J31" s="3"/>
      <c r="K31" s="3"/>
      <c r="L31" s="3"/>
      <c r="M31" s="3"/>
      <c r="N31" s="3"/>
    </row>
    <row r="32" spans="1:14" s="9" customFormat="1" ht="15.75" x14ac:dyDescent="0.25">
      <c r="A32" s="2" t="s">
        <v>57</v>
      </c>
      <c r="B32" s="2" t="s">
        <v>58</v>
      </c>
      <c r="C32" s="11">
        <v>5344</v>
      </c>
      <c r="D32" s="11">
        <v>8756</v>
      </c>
      <c r="E32" s="11">
        <v>8756</v>
      </c>
      <c r="F32" s="11">
        <v>9956</v>
      </c>
      <c r="G32" s="11">
        <v>9956</v>
      </c>
      <c r="H32" s="6"/>
      <c r="I32" s="3"/>
      <c r="J32" s="3" t="s">
        <v>1</v>
      </c>
      <c r="K32" s="3" t="s">
        <v>1</v>
      </c>
      <c r="L32" s="3"/>
      <c r="M32" s="3"/>
      <c r="N32" s="3"/>
    </row>
    <row r="33" spans="1:14" s="9" customFormat="1" ht="15.75" x14ac:dyDescent="0.25">
      <c r="A33" s="2" t="s">
        <v>59</v>
      </c>
      <c r="B33" s="2" t="s">
        <v>60</v>
      </c>
      <c r="C33" s="11">
        <v>9755.41</v>
      </c>
      <c r="D33" s="11">
        <v>13245</v>
      </c>
      <c r="E33" s="11">
        <v>13627.250999999998</v>
      </c>
      <c r="F33" s="11">
        <v>13627.250999999998</v>
      </c>
      <c r="G33" s="11">
        <v>13627.250999999998</v>
      </c>
      <c r="H33" s="6"/>
      <c r="I33" s="3"/>
      <c r="J33" s="3"/>
      <c r="K33" s="3"/>
      <c r="L33" s="3"/>
      <c r="M33" s="3"/>
      <c r="N33" s="3"/>
    </row>
    <row r="34" spans="1:14" s="9" customFormat="1" ht="15.75" x14ac:dyDescent="0.25">
      <c r="A34" s="2" t="s">
        <v>61</v>
      </c>
      <c r="B34" s="2" t="s">
        <v>62</v>
      </c>
      <c r="C34" s="11">
        <v>10599.34</v>
      </c>
      <c r="D34" s="11">
        <v>15960</v>
      </c>
      <c r="E34" s="11">
        <v>12160.415999999999</v>
      </c>
      <c r="F34" s="11">
        <v>12160.415999999999</v>
      </c>
      <c r="G34" s="11">
        <v>12160.415999999999</v>
      </c>
      <c r="H34" s="6"/>
      <c r="I34" s="3"/>
      <c r="J34" s="3" t="s">
        <v>1</v>
      </c>
      <c r="K34" s="34"/>
      <c r="L34" s="3"/>
      <c r="M34" s="3"/>
      <c r="N34" s="3"/>
    </row>
    <row r="35" spans="1:14" s="9" customFormat="1" ht="15.75" x14ac:dyDescent="0.25">
      <c r="A35" s="2" t="s">
        <v>63</v>
      </c>
      <c r="B35" s="2" t="s">
        <v>64</v>
      </c>
      <c r="C35" s="11">
        <v>1312.9</v>
      </c>
      <c r="D35" s="11">
        <v>1500</v>
      </c>
      <c r="E35" s="11">
        <v>2160</v>
      </c>
      <c r="F35" s="11">
        <v>2160</v>
      </c>
      <c r="G35" s="11">
        <v>2160</v>
      </c>
      <c r="H35" s="6"/>
      <c r="I35" s="3"/>
      <c r="J35" s="3"/>
      <c r="K35" s="3"/>
      <c r="L35" s="3"/>
      <c r="M35" s="3"/>
      <c r="N35" s="3"/>
    </row>
    <row r="36" spans="1:14" s="9" customFormat="1" ht="15.75" x14ac:dyDescent="0.25">
      <c r="A36" s="2" t="s">
        <v>65</v>
      </c>
      <c r="B36" s="2"/>
      <c r="C36" s="6">
        <f t="shared" ref="C36:E36" si="6">SUM(C32:C35)</f>
        <v>27011.65</v>
      </c>
      <c r="D36" s="6">
        <f t="shared" si="6"/>
        <v>39461</v>
      </c>
      <c r="E36" s="6">
        <f t="shared" si="6"/>
        <v>36703.666999999994</v>
      </c>
      <c r="F36" s="6">
        <f t="shared" ref="F36" si="7">SUM(F32:F35)</f>
        <v>37903.666999999994</v>
      </c>
      <c r="G36" s="6">
        <v>37903.666999999994</v>
      </c>
      <c r="H36" s="6"/>
      <c r="I36" s="3"/>
      <c r="J36" s="3"/>
      <c r="K36" s="3"/>
      <c r="L36" s="3"/>
      <c r="M36" s="3"/>
      <c r="N36" s="3"/>
    </row>
    <row r="37" spans="1:14" s="9" customFormat="1" ht="15.75" x14ac:dyDescent="0.25">
      <c r="A37" s="2" t="s">
        <v>1</v>
      </c>
      <c r="B37" s="2"/>
      <c r="C37" s="10"/>
      <c r="D37" s="10"/>
      <c r="E37" s="10"/>
      <c r="F37" s="10"/>
      <c r="G37" s="10"/>
      <c r="H37" s="6"/>
      <c r="I37" s="3"/>
      <c r="J37" s="3"/>
      <c r="K37" s="3"/>
      <c r="L37" s="3"/>
      <c r="M37" s="3"/>
      <c r="N37" s="3"/>
    </row>
    <row r="38" spans="1:14" s="9" customFormat="1" ht="15.75" x14ac:dyDescent="0.25">
      <c r="A38" s="2" t="s">
        <v>66</v>
      </c>
      <c r="B38" s="2"/>
      <c r="C38" s="10"/>
      <c r="D38" s="10"/>
      <c r="E38" s="10"/>
      <c r="F38" s="10"/>
      <c r="G38" s="10"/>
      <c r="H38" s="6"/>
      <c r="I38" s="3"/>
      <c r="J38" s="3"/>
      <c r="K38" s="3"/>
      <c r="L38" s="3"/>
      <c r="M38" s="3"/>
      <c r="N38" s="3"/>
    </row>
    <row r="39" spans="1:14" s="9" customFormat="1" ht="15.75" x14ac:dyDescent="0.25">
      <c r="A39" s="2" t="s">
        <v>67</v>
      </c>
      <c r="B39" s="2" t="s">
        <v>68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6"/>
      <c r="I39" s="3"/>
      <c r="J39" s="3"/>
      <c r="K39" s="3"/>
      <c r="L39" s="3"/>
      <c r="M39" s="3"/>
      <c r="N39" s="3"/>
    </row>
    <row r="40" spans="1:14" s="9" customFormat="1" ht="15.75" x14ac:dyDescent="0.25">
      <c r="A40" s="2" t="s">
        <v>69</v>
      </c>
      <c r="B40" s="2" t="s">
        <v>70</v>
      </c>
      <c r="C40" s="11">
        <v>0</v>
      </c>
      <c r="D40" s="11">
        <v>35000</v>
      </c>
      <c r="E40" s="11">
        <v>70000</v>
      </c>
      <c r="F40" s="11">
        <v>70000</v>
      </c>
      <c r="G40" s="11">
        <v>70000</v>
      </c>
      <c r="H40" s="6"/>
      <c r="I40" s="3"/>
      <c r="J40" s="3"/>
      <c r="K40" s="3"/>
      <c r="L40" s="3"/>
      <c r="M40" s="3"/>
      <c r="N40" s="3"/>
    </row>
    <row r="41" spans="1:14" s="9" customFormat="1" ht="15.75" x14ac:dyDescent="0.25">
      <c r="A41" s="2" t="s">
        <v>71</v>
      </c>
      <c r="B41" s="10"/>
      <c r="C41" s="6">
        <f t="shared" ref="C41:E41" si="8">SUM(C39:C40)</f>
        <v>0</v>
      </c>
      <c r="D41" s="6">
        <f t="shared" ref="D41" si="9">SUM(D39:D40)</f>
        <v>35000</v>
      </c>
      <c r="E41" s="6">
        <f t="shared" si="8"/>
        <v>70000</v>
      </c>
      <c r="F41" s="6">
        <f t="shared" ref="F41" si="10">SUM(F39:F40)</f>
        <v>70000</v>
      </c>
      <c r="G41" s="6">
        <v>70000</v>
      </c>
      <c r="H41" s="6"/>
      <c r="I41" s="6"/>
      <c r="J41" s="3"/>
      <c r="K41" s="3"/>
      <c r="L41" s="3"/>
      <c r="M41" s="3"/>
      <c r="N41" s="3"/>
    </row>
    <row r="42" spans="1:14" ht="15.75" x14ac:dyDescent="0.25">
      <c r="A42" s="2" t="s">
        <v>72</v>
      </c>
      <c r="B42" s="10"/>
      <c r="C42" s="30">
        <f>SUM(C7,C10,C15,C19,C29,C36,C41)</f>
        <v>476658.70000000007</v>
      </c>
      <c r="D42" s="30">
        <f>SUM(D7,D10,D15,D19,D29,D36,D41)</f>
        <v>540168</v>
      </c>
      <c r="E42" s="30">
        <f>SUM(E7,E10,E15,E19,E29,E36,E41)</f>
        <v>574894.66700000002</v>
      </c>
      <c r="F42" s="30">
        <f>SUM(F7,F10,F15,F19,F29,F36,F41)</f>
        <v>575460.66700000002</v>
      </c>
      <c r="G42" s="30">
        <v>575460.66700000002</v>
      </c>
      <c r="H42" s="6"/>
      <c r="I42" s="10"/>
      <c r="J42" s="10"/>
      <c r="K42" s="10"/>
      <c r="L42" s="10"/>
      <c r="M42" s="10"/>
      <c r="N42" s="10"/>
    </row>
    <row r="43" spans="1:14" ht="15.75" x14ac:dyDescent="0.25">
      <c r="A43" s="2" t="s">
        <v>34</v>
      </c>
      <c r="B43" s="10"/>
      <c r="C43" s="10"/>
      <c r="D43" s="10"/>
      <c r="E43" s="10"/>
      <c r="F43" s="10"/>
      <c r="G43" s="10"/>
      <c r="H43" s="3"/>
      <c r="I43" s="10"/>
      <c r="J43" s="10"/>
      <c r="K43" s="10"/>
      <c r="L43" s="10"/>
      <c r="M43" s="10"/>
      <c r="N43" s="10"/>
    </row>
    <row r="44" spans="1:14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</sheetData>
  <sortState xmlns:xlrd2="http://schemas.microsoft.com/office/spreadsheetml/2017/richdata2" ref="A22:B27">
    <sortCondition ref="B22:B27"/>
  </sortState>
  <printOptions gridLines="1"/>
  <pageMargins left="0.2" right="0.2" top="0.25" bottom="0.2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EFBB-6384-4570-9889-ADCE0E579A74}">
  <sheetPr>
    <pageSetUpPr fitToPage="1"/>
  </sheetPr>
  <dimension ref="A1:K39"/>
  <sheetViews>
    <sheetView workbookViewId="0">
      <selection activeCell="H1" sqref="H1:H1048576"/>
    </sheetView>
  </sheetViews>
  <sheetFormatPr defaultRowHeight="15" x14ac:dyDescent="0.25"/>
  <cols>
    <col min="1" max="1" width="42.140625" customWidth="1"/>
    <col min="3" max="6" width="13.140625" style="14" customWidth="1"/>
    <col min="7" max="7" width="16.42578125" style="14" customWidth="1"/>
    <col min="8" max="10" width="12.7109375" customWidth="1"/>
  </cols>
  <sheetData>
    <row r="1" spans="1:9" s="10" customFormat="1" ht="15.75" x14ac:dyDescent="0.25">
      <c r="A1" s="2" t="s">
        <v>73</v>
      </c>
      <c r="B1" s="2"/>
      <c r="C1" s="11"/>
      <c r="D1" s="11"/>
      <c r="E1" s="11"/>
      <c r="F1" s="11"/>
      <c r="G1" s="11"/>
    </row>
    <row r="2" spans="1:9" ht="18.75" x14ac:dyDescent="0.3">
      <c r="A2" s="7"/>
      <c r="B2" s="7"/>
      <c r="C2" s="12"/>
      <c r="D2" s="12"/>
      <c r="E2" s="12"/>
      <c r="F2" s="12"/>
      <c r="G2" s="12"/>
    </row>
    <row r="3" spans="1:9" ht="51.75" x14ac:dyDescent="0.25">
      <c r="A3" s="8" t="s">
        <v>14</v>
      </c>
      <c r="B3" s="8" t="s">
        <v>15</v>
      </c>
      <c r="C3" s="13" t="s">
        <v>16</v>
      </c>
      <c r="D3" s="37" t="s">
        <v>74</v>
      </c>
      <c r="E3" s="13" t="s">
        <v>18</v>
      </c>
      <c r="F3" s="13" t="s">
        <v>19</v>
      </c>
      <c r="G3" s="13" t="s">
        <v>20</v>
      </c>
      <c r="H3" s="13"/>
    </row>
    <row r="5" spans="1:9" x14ac:dyDescent="0.25">
      <c r="A5" s="8" t="s">
        <v>75</v>
      </c>
      <c r="B5" s="8"/>
      <c r="C5" s="15"/>
      <c r="D5" s="15"/>
      <c r="E5" s="15"/>
      <c r="F5" s="15"/>
      <c r="G5" s="15"/>
      <c r="H5" s="8"/>
      <c r="I5" s="8"/>
    </row>
    <row r="6" spans="1:9" x14ac:dyDescent="0.25">
      <c r="A6" s="8" t="s">
        <v>76</v>
      </c>
      <c r="B6" s="8" t="s">
        <v>77</v>
      </c>
      <c r="C6" s="15">
        <v>1688.43</v>
      </c>
      <c r="D6" s="15">
        <v>2000</v>
      </c>
      <c r="E6" s="15">
        <v>2000</v>
      </c>
      <c r="F6" s="15">
        <v>2000</v>
      </c>
      <c r="G6" s="15">
        <v>2000</v>
      </c>
      <c r="H6" s="15"/>
      <c r="I6" s="8"/>
    </row>
    <row r="7" spans="1:9" x14ac:dyDescent="0.25">
      <c r="A7" s="8" t="s">
        <v>1</v>
      </c>
      <c r="B7" s="8"/>
      <c r="C7" s="15"/>
      <c r="D7" s="15"/>
      <c r="E7" s="15"/>
      <c r="F7" s="15"/>
      <c r="G7" s="15"/>
      <c r="H7" s="15"/>
      <c r="I7" s="8"/>
    </row>
    <row r="8" spans="1:9" x14ac:dyDescent="0.25">
      <c r="A8" s="8" t="s">
        <v>78</v>
      </c>
      <c r="B8" s="8"/>
      <c r="C8" s="15"/>
      <c r="D8" s="15"/>
      <c r="E8" s="15"/>
      <c r="F8" s="15"/>
      <c r="G8" s="15"/>
      <c r="H8" s="15"/>
      <c r="I8" s="8"/>
    </row>
    <row r="9" spans="1:9" x14ac:dyDescent="0.25">
      <c r="A9" s="8" t="s">
        <v>79</v>
      </c>
      <c r="B9" s="8" t="s">
        <v>80</v>
      </c>
      <c r="C9" s="15">
        <v>612.16</v>
      </c>
      <c r="D9" s="15">
        <v>612</v>
      </c>
      <c r="E9" s="15">
        <v>612</v>
      </c>
      <c r="F9" s="15">
        <v>612</v>
      </c>
      <c r="G9" s="15">
        <v>612</v>
      </c>
      <c r="H9" s="15"/>
      <c r="I9" s="8"/>
    </row>
    <row r="10" spans="1:9" x14ac:dyDescent="0.25">
      <c r="A10" s="8" t="s">
        <v>81</v>
      </c>
      <c r="B10" s="8" t="s">
        <v>82</v>
      </c>
      <c r="C10" s="15">
        <v>25655</v>
      </c>
      <c r="D10" s="15">
        <v>28282</v>
      </c>
      <c r="E10" s="15">
        <v>30177</v>
      </c>
      <c r="F10" s="15">
        <v>30177</v>
      </c>
      <c r="G10" s="15">
        <v>30177</v>
      </c>
      <c r="H10" s="15"/>
      <c r="I10" s="8"/>
    </row>
    <row r="11" spans="1:9" x14ac:dyDescent="0.25">
      <c r="A11" s="8" t="s">
        <v>83</v>
      </c>
      <c r="B11" s="8" t="s">
        <v>84</v>
      </c>
      <c r="C11" s="15">
        <v>1177.82</v>
      </c>
      <c r="D11" s="15">
        <v>500</v>
      </c>
      <c r="E11" s="15">
        <v>1000</v>
      </c>
      <c r="F11" s="15">
        <v>1000</v>
      </c>
      <c r="G11" s="15">
        <v>1000</v>
      </c>
      <c r="H11" s="15"/>
      <c r="I11" s="8"/>
    </row>
    <row r="12" spans="1:9" x14ac:dyDescent="0.25">
      <c r="A12" s="8" t="s">
        <v>85</v>
      </c>
      <c r="B12" s="8" t="s">
        <v>86</v>
      </c>
      <c r="C12" s="15">
        <v>80</v>
      </c>
      <c r="D12" s="15">
        <v>0</v>
      </c>
      <c r="E12" s="15">
        <v>100</v>
      </c>
      <c r="F12" s="15">
        <v>100</v>
      </c>
      <c r="G12" s="15">
        <v>100</v>
      </c>
      <c r="H12" s="15"/>
      <c r="I12" s="8"/>
    </row>
    <row r="13" spans="1:9" x14ac:dyDescent="0.25">
      <c r="A13" s="8"/>
      <c r="B13" s="8"/>
      <c r="C13" s="15"/>
      <c r="D13" s="15"/>
      <c r="E13" s="15"/>
      <c r="F13" s="15"/>
      <c r="G13" s="15"/>
      <c r="H13" s="15"/>
      <c r="I13" s="8"/>
    </row>
    <row r="14" spans="1:9" x14ac:dyDescent="0.25">
      <c r="A14" s="8" t="s">
        <v>87</v>
      </c>
      <c r="B14" s="8"/>
      <c r="C14" s="15"/>
      <c r="D14" s="15"/>
      <c r="E14" s="15"/>
      <c r="F14" s="15"/>
      <c r="G14" s="15"/>
      <c r="H14" s="15"/>
      <c r="I14" s="8"/>
    </row>
    <row r="15" spans="1:9" x14ac:dyDescent="0.25">
      <c r="A15" s="8" t="s">
        <v>88</v>
      </c>
      <c r="B15" s="8" t="s">
        <v>89</v>
      </c>
      <c r="C15" s="15">
        <f>11.54+46.67</f>
        <v>58.21</v>
      </c>
      <c r="D15" s="15">
        <v>40</v>
      </c>
      <c r="E15" s="15">
        <v>4160</v>
      </c>
      <c r="F15" s="15">
        <v>4160</v>
      </c>
      <c r="G15" s="15">
        <v>4160</v>
      </c>
      <c r="H15" s="15"/>
      <c r="I15" s="8"/>
    </row>
    <row r="16" spans="1:9" x14ac:dyDescent="0.25">
      <c r="A16" s="8" t="s">
        <v>90</v>
      </c>
      <c r="B16" s="8" t="s">
        <v>91</v>
      </c>
      <c r="C16" s="15"/>
      <c r="D16" s="15"/>
      <c r="E16" s="15"/>
      <c r="F16" s="15"/>
      <c r="G16" s="15"/>
      <c r="H16" s="15"/>
      <c r="I16" s="8"/>
    </row>
    <row r="17" spans="1:11" x14ac:dyDescent="0.25">
      <c r="A17" s="8"/>
      <c r="B17" s="8"/>
      <c r="C17" s="15"/>
      <c r="D17" s="15"/>
      <c r="E17" s="15"/>
      <c r="F17" s="15"/>
      <c r="G17" s="15"/>
      <c r="H17" s="15"/>
      <c r="I17" s="8"/>
    </row>
    <row r="18" spans="1:11" x14ac:dyDescent="0.25">
      <c r="A18" s="8" t="s">
        <v>92</v>
      </c>
      <c r="B18" s="8"/>
      <c r="C18" s="15"/>
      <c r="D18" s="15"/>
      <c r="E18" s="15"/>
      <c r="F18" s="15"/>
      <c r="G18" s="15"/>
      <c r="H18" s="15"/>
      <c r="I18" s="8"/>
    </row>
    <row r="19" spans="1:11" x14ac:dyDescent="0.25">
      <c r="A19" s="8" t="s">
        <v>93</v>
      </c>
      <c r="B19" s="8" t="s">
        <v>94</v>
      </c>
      <c r="C19" s="15">
        <v>1508</v>
      </c>
      <c r="D19" s="15">
        <v>1000</v>
      </c>
      <c r="E19" s="15">
        <v>1000</v>
      </c>
      <c r="F19" s="15">
        <v>1000</v>
      </c>
      <c r="G19" s="15">
        <v>1000</v>
      </c>
      <c r="H19" s="15"/>
      <c r="I19" s="8"/>
    </row>
    <row r="20" spans="1:11" x14ac:dyDescent="0.25">
      <c r="A20" s="8" t="s">
        <v>95</v>
      </c>
      <c r="B20" s="8" t="s">
        <v>96</v>
      </c>
      <c r="C20" s="15">
        <v>100</v>
      </c>
      <c r="D20" s="15">
        <v>1000</v>
      </c>
      <c r="E20" s="15">
        <v>500</v>
      </c>
      <c r="F20" s="15">
        <v>500</v>
      </c>
      <c r="G20" s="15">
        <v>500</v>
      </c>
      <c r="H20" s="15"/>
      <c r="I20" s="8"/>
    </row>
    <row r="21" spans="1:11" x14ac:dyDescent="0.25">
      <c r="A21" s="8"/>
      <c r="B21" s="8"/>
      <c r="C21" s="15"/>
      <c r="D21" s="15"/>
      <c r="E21" s="15"/>
      <c r="F21" s="15"/>
      <c r="G21" s="15"/>
      <c r="H21" s="15"/>
      <c r="I21" s="8"/>
    </row>
    <row r="22" spans="1:11" x14ac:dyDescent="0.25">
      <c r="A22" s="8" t="s">
        <v>97</v>
      </c>
      <c r="B22" s="8" t="s">
        <v>98</v>
      </c>
      <c r="C22" s="15">
        <v>4923.5</v>
      </c>
      <c r="D22" s="15">
        <v>3500</v>
      </c>
      <c r="E22" s="15">
        <v>4500</v>
      </c>
      <c r="F22" s="15">
        <v>4500</v>
      </c>
      <c r="G22" s="15">
        <v>4500</v>
      </c>
      <c r="H22" s="15"/>
      <c r="I22" s="8"/>
    </row>
    <row r="23" spans="1:11" x14ac:dyDescent="0.25">
      <c r="A23" s="8"/>
      <c r="B23" s="8"/>
      <c r="C23" s="15"/>
      <c r="D23" s="15"/>
      <c r="E23" s="15"/>
      <c r="F23" s="15"/>
      <c r="G23" s="15"/>
      <c r="H23" s="15"/>
      <c r="I23" s="8"/>
    </row>
    <row r="24" spans="1:11" x14ac:dyDescent="0.25">
      <c r="A24" s="8" t="s">
        <v>99</v>
      </c>
      <c r="B24" s="8"/>
      <c r="C24" s="15"/>
      <c r="D24" s="15"/>
      <c r="E24" s="15"/>
      <c r="F24" s="15"/>
      <c r="G24" s="15"/>
      <c r="H24" s="15"/>
      <c r="I24" s="8"/>
    </row>
    <row r="25" spans="1:11" x14ac:dyDescent="0.25">
      <c r="A25" s="8" t="s">
        <v>100</v>
      </c>
      <c r="B25" s="8" t="s">
        <v>101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/>
      <c r="I25" s="8"/>
    </row>
    <row r="26" spans="1:11" x14ac:dyDescent="0.25">
      <c r="A26" s="8" t="s">
        <v>102</v>
      </c>
      <c r="B26" s="8" t="s">
        <v>103</v>
      </c>
      <c r="C26" s="15">
        <f>250+3395.97</f>
        <v>3645.97</v>
      </c>
      <c r="D26" s="15"/>
      <c r="E26" s="15"/>
      <c r="F26" s="15"/>
      <c r="G26" s="15"/>
      <c r="H26" s="15"/>
      <c r="I26" s="8"/>
    </row>
    <row r="27" spans="1:11" x14ac:dyDescent="0.25">
      <c r="A27" s="8"/>
      <c r="B27" s="8" t="s">
        <v>103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/>
      <c r="I27" s="8"/>
    </row>
    <row r="28" spans="1:11" x14ac:dyDescent="0.25">
      <c r="A28" s="8"/>
      <c r="B28" s="8"/>
      <c r="C28" s="15"/>
      <c r="D28" s="15"/>
      <c r="E28" s="15"/>
      <c r="F28" s="15"/>
      <c r="G28" s="15"/>
      <c r="H28" s="15"/>
      <c r="I28" s="8"/>
    </row>
    <row r="29" spans="1:11" x14ac:dyDescent="0.25">
      <c r="A29" s="8" t="s">
        <v>104</v>
      </c>
      <c r="B29" s="8"/>
      <c r="C29" s="15"/>
      <c r="D29" s="15"/>
      <c r="E29" s="15"/>
      <c r="F29" s="15"/>
      <c r="G29" s="15"/>
      <c r="H29" s="15"/>
      <c r="I29" s="8"/>
    </row>
    <row r="30" spans="1:11" x14ac:dyDescent="0.25">
      <c r="A30" s="8" t="s">
        <v>105</v>
      </c>
      <c r="B30" s="8" t="s">
        <v>106</v>
      </c>
      <c r="C30" s="15">
        <v>3640</v>
      </c>
      <c r="D30" s="15">
        <v>3640</v>
      </c>
      <c r="E30" s="15">
        <v>3640</v>
      </c>
      <c r="F30" s="15">
        <v>3640</v>
      </c>
      <c r="G30" s="15">
        <v>3640</v>
      </c>
      <c r="H30" s="15"/>
      <c r="I30" s="8"/>
    </row>
    <row r="31" spans="1:11" x14ac:dyDescent="0.25">
      <c r="A31" s="8" t="s">
        <v>107</v>
      </c>
      <c r="B31" s="8" t="s">
        <v>108</v>
      </c>
      <c r="C31" s="15">
        <v>13357.86</v>
      </c>
      <c r="D31" s="15">
        <v>13000</v>
      </c>
      <c r="E31" s="15">
        <v>12000</v>
      </c>
      <c r="F31" s="15">
        <v>12000</v>
      </c>
      <c r="G31" s="15">
        <v>12000</v>
      </c>
      <c r="H31" s="15"/>
      <c r="I31" s="8" t="s">
        <v>52</v>
      </c>
      <c r="K31" t="s">
        <v>1</v>
      </c>
    </row>
    <row r="32" spans="1:11" x14ac:dyDescent="0.25">
      <c r="A32" s="8"/>
      <c r="B32" s="8"/>
      <c r="C32" s="15"/>
      <c r="D32" s="15"/>
      <c r="E32" s="15"/>
      <c r="F32" s="15"/>
      <c r="G32" s="15"/>
      <c r="H32" s="15"/>
      <c r="I32" s="8"/>
    </row>
    <row r="33" spans="1:9" x14ac:dyDescent="0.25">
      <c r="A33" s="8"/>
      <c r="B33" s="8"/>
      <c r="C33" s="15"/>
      <c r="D33" s="15"/>
      <c r="E33" s="15"/>
      <c r="F33" s="15"/>
      <c r="G33" s="15"/>
      <c r="H33" s="15"/>
      <c r="I33" s="8"/>
    </row>
    <row r="34" spans="1:9" x14ac:dyDescent="0.25">
      <c r="A34" s="8" t="s">
        <v>30</v>
      </c>
      <c r="B34" s="8"/>
      <c r="C34" s="15">
        <f t="shared" ref="C34:E34" si="0">SUM(C5:C31)</f>
        <v>56446.95</v>
      </c>
      <c r="D34" s="15">
        <f t="shared" si="0"/>
        <v>53574</v>
      </c>
      <c r="E34" s="15">
        <f t="shared" si="0"/>
        <v>59689</v>
      </c>
      <c r="F34" s="15">
        <f t="shared" ref="F34" si="1">SUM(F5:F31)</f>
        <v>59689</v>
      </c>
      <c r="G34" s="15">
        <v>59689</v>
      </c>
      <c r="H34" s="15"/>
      <c r="I34" s="8"/>
    </row>
    <row r="35" spans="1:9" x14ac:dyDescent="0.25">
      <c r="A35" s="8" t="s">
        <v>31</v>
      </c>
      <c r="B35" s="8"/>
      <c r="C35" s="15"/>
      <c r="D35" s="15"/>
      <c r="E35" s="15"/>
      <c r="F35" s="15"/>
      <c r="G35" s="15"/>
      <c r="H35" s="15"/>
      <c r="I35" s="8"/>
    </row>
    <row r="36" spans="1:9" x14ac:dyDescent="0.25">
      <c r="A36" s="8"/>
      <c r="B36" s="8"/>
      <c r="C36" s="15"/>
      <c r="D36" s="15"/>
      <c r="E36" s="15"/>
      <c r="F36" s="15"/>
      <c r="G36" s="15"/>
      <c r="H36" s="15"/>
      <c r="I36" s="8"/>
    </row>
    <row r="37" spans="1:9" x14ac:dyDescent="0.25">
      <c r="A37" s="8" t="s">
        <v>32</v>
      </c>
      <c r="B37" s="8"/>
      <c r="C37" s="15">
        <v>37130</v>
      </c>
      <c r="D37" s="15">
        <v>37500</v>
      </c>
      <c r="E37" s="15">
        <v>37500</v>
      </c>
      <c r="F37" s="15">
        <v>37500</v>
      </c>
      <c r="G37" s="15">
        <v>37500</v>
      </c>
      <c r="H37" s="15"/>
      <c r="I37" s="8"/>
    </row>
    <row r="38" spans="1:9" x14ac:dyDescent="0.25">
      <c r="A38" s="8" t="s">
        <v>33</v>
      </c>
      <c r="B38" s="8"/>
      <c r="C38" s="15"/>
      <c r="D38" s="25"/>
      <c r="E38" s="15"/>
      <c r="F38" s="25"/>
      <c r="G38" s="25"/>
      <c r="H38" s="15"/>
      <c r="I38" s="8" t="s">
        <v>1</v>
      </c>
    </row>
    <row r="39" spans="1:9" x14ac:dyDescent="0.25">
      <c r="A39" s="8" t="s">
        <v>34</v>
      </c>
      <c r="B39" s="8"/>
      <c r="C39" s="15"/>
      <c r="D39" s="15"/>
      <c r="E39" s="15" t="s">
        <v>1</v>
      </c>
      <c r="F39" s="15"/>
      <c r="G39" s="15"/>
      <c r="H39" s="8"/>
      <c r="I39" s="8"/>
    </row>
  </sheetData>
  <printOptions gridLines="1"/>
  <pageMargins left="0.2" right="0.2" top="0.25" bottom="0.25" header="0.3" footer="0.3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1348-DEED-4CEE-B2CC-CCE674010C90}">
  <sheetPr>
    <pageSetUpPr fitToPage="1"/>
  </sheetPr>
  <dimension ref="A1:K190"/>
  <sheetViews>
    <sheetView topLeftCell="A109" workbookViewId="0">
      <selection activeCell="I50" sqref="I50"/>
    </sheetView>
  </sheetViews>
  <sheetFormatPr defaultRowHeight="15" x14ac:dyDescent="0.25"/>
  <cols>
    <col min="1" max="1" width="33.28515625" customWidth="1"/>
    <col min="2" max="2" width="8.7109375" bestFit="1" customWidth="1"/>
    <col min="3" max="3" width="14" bestFit="1" customWidth="1"/>
    <col min="4" max="4" width="13.28515625" bestFit="1" customWidth="1"/>
    <col min="5" max="5" width="24.5703125" bestFit="1" customWidth="1"/>
    <col min="6" max="6" width="14.42578125" bestFit="1" customWidth="1"/>
    <col min="7" max="7" width="14.140625" bestFit="1" customWidth="1"/>
    <col min="8" max="8" width="17.28515625" customWidth="1"/>
    <col min="9" max="9" width="21.42578125" customWidth="1"/>
    <col min="10" max="10" width="10.5703125" bestFit="1" customWidth="1"/>
  </cols>
  <sheetData>
    <row r="1" spans="1:10" s="2" customFormat="1" ht="15.75" x14ac:dyDescent="0.25">
      <c r="A1" s="2" t="s">
        <v>109</v>
      </c>
    </row>
    <row r="2" spans="1:10" s="2" customFormat="1" ht="15.75" x14ac:dyDescent="0.25"/>
    <row r="3" spans="1:10" s="2" customFormat="1" ht="15.75" x14ac:dyDescent="0.25">
      <c r="A3" s="2" t="s">
        <v>110</v>
      </c>
    </row>
    <row r="4" spans="1:10" s="9" customFormat="1" ht="45" customHeight="1" x14ac:dyDescent="0.25">
      <c r="A4" s="2" t="s">
        <v>14</v>
      </c>
      <c r="B4" s="2" t="s">
        <v>15</v>
      </c>
      <c r="C4" s="3" t="s">
        <v>16</v>
      </c>
      <c r="D4" s="28" t="s">
        <v>74</v>
      </c>
      <c r="E4" s="3" t="s">
        <v>37</v>
      </c>
      <c r="F4" s="3" t="s">
        <v>19</v>
      </c>
      <c r="G4" s="3" t="s">
        <v>38</v>
      </c>
      <c r="H4" s="3"/>
      <c r="I4" s="3"/>
    </row>
    <row r="5" spans="1:10" s="9" customFormat="1" ht="15.75" x14ac:dyDescent="0.25">
      <c r="A5" s="2"/>
      <c r="B5" s="2"/>
      <c r="C5" s="6"/>
      <c r="D5" s="6"/>
      <c r="E5" s="6"/>
      <c r="F5" s="6"/>
      <c r="G5" s="6"/>
      <c r="H5" s="3"/>
      <c r="I5" s="3"/>
    </row>
    <row r="6" spans="1:10" s="9" customFormat="1" ht="15.75" x14ac:dyDescent="0.25">
      <c r="A6" s="2" t="s">
        <v>111</v>
      </c>
      <c r="B6" s="2"/>
      <c r="C6" s="6"/>
      <c r="D6" s="6"/>
      <c r="E6" s="6"/>
      <c r="F6" s="6"/>
      <c r="G6" s="6"/>
      <c r="H6" s="3"/>
      <c r="I6" s="3"/>
    </row>
    <row r="7" spans="1:10" s="9" customFormat="1" ht="15.75" x14ac:dyDescent="0.25">
      <c r="A7" s="2" t="s">
        <v>40</v>
      </c>
      <c r="B7" s="2" t="s">
        <v>112</v>
      </c>
      <c r="C7" s="6">
        <v>1890</v>
      </c>
      <c r="D7" s="6">
        <v>2520</v>
      </c>
      <c r="E7" s="6">
        <v>2520</v>
      </c>
      <c r="F7" s="6">
        <v>2520</v>
      </c>
      <c r="G7" s="6">
        <v>2520</v>
      </c>
      <c r="H7" s="6"/>
      <c r="I7" s="44"/>
      <c r="J7" s="45"/>
    </row>
    <row r="8" spans="1:10" s="9" customFormat="1" ht="15.75" x14ac:dyDescent="0.25">
      <c r="A8" s="2" t="s">
        <v>49</v>
      </c>
      <c r="B8" s="2" t="s">
        <v>113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3"/>
      <c r="I8" s="3"/>
    </row>
    <row r="9" spans="1:10" s="9" customFormat="1" ht="15" customHeight="1" x14ac:dyDescent="0.25">
      <c r="A9" s="2" t="s">
        <v>42</v>
      </c>
      <c r="B9" s="2" t="s">
        <v>114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3"/>
      <c r="I9" s="3"/>
    </row>
    <row r="10" spans="1:10" s="9" customFormat="1" ht="15.75" x14ac:dyDescent="0.25">
      <c r="A10" s="2" t="s">
        <v>44</v>
      </c>
      <c r="B10" s="2"/>
      <c r="C10" s="6">
        <f t="shared" ref="C10" si="0">SUM(C7:C9)</f>
        <v>1890</v>
      </c>
      <c r="D10" s="6">
        <v>2520</v>
      </c>
      <c r="E10" s="6">
        <f>SUM(E7:E9)</f>
        <v>2520</v>
      </c>
      <c r="F10" s="6">
        <f>SUM(F7:F9)</f>
        <v>2520</v>
      </c>
      <c r="G10" s="6">
        <v>2520</v>
      </c>
      <c r="H10" s="3"/>
      <c r="I10" s="3"/>
    </row>
    <row r="11" spans="1:10" s="9" customFormat="1" ht="15.75" x14ac:dyDescent="0.25">
      <c r="A11" s="2"/>
      <c r="B11" s="2"/>
      <c r="C11" s="6"/>
      <c r="D11" s="6"/>
      <c r="E11" s="6"/>
      <c r="F11" s="6"/>
      <c r="G11" s="6"/>
      <c r="H11" s="3"/>
      <c r="I11" s="3"/>
    </row>
    <row r="12" spans="1:10" s="9" customFormat="1" ht="15.75" x14ac:dyDescent="0.25">
      <c r="A12" s="2" t="s">
        <v>115</v>
      </c>
      <c r="B12" s="2"/>
      <c r="C12" s="6"/>
      <c r="D12" s="6"/>
      <c r="E12" s="6"/>
      <c r="F12" s="6"/>
      <c r="G12" s="6"/>
      <c r="H12" s="3"/>
      <c r="I12" s="3"/>
    </row>
    <row r="13" spans="1:10" s="9" customFormat="1" ht="15.75" x14ac:dyDescent="0.25">
      <c r="A13" s="2" t="s">
        <v>40</v>
      </c>
      <c r="B13" s="2" t="s">
        <v>116</v>
      </c>
      <c r="C13" s="6">
        <v>7322</v>
      </c>
      <c r="D13" s="6">
        <v>7468</v>
      </c>
      <c r="E13" s="6">
        <f>SUM(D13*102.5%)</f>
        <v>7654.6999999999989</v>
      </c>
      <c r="F13" s="6">
        <f>SUM(D13*102.5%)</f>
        <v>7654.6999999999989</v>
      </c>
      <c r="G13" s="6">
        <v>7654.6999999999989</v>
      </c>
      <c r="H13" s="3"/>
      <c r="I13" s="3"/>
      <c r="J13" s="45" t="s">
        <v>1</v>
      </c>
    </row>
    <row r="14" spans="1:10" s="9" customFormat="1" ht="15.75" x14ac:dyDescent="0.25">
      <c r="A14" s="2" t="s">
        <v>49</v>
      </c>
      <c r="B14" s="2" t="s">
        <v>117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3"/>
      <c r="I14" s="3"/>
    </row>
    <row r="15" spans="1:10" s="9" customFormat="1" ht="15.75" x14ac:dyDescent="0.25">
      <c r="A15" s="2" t="s">
        <v>42</v>
      </c>
      <c r="B15" s="2" t="s">
        <v>118</v>
      </c>
      <c r="C15" s="6">
        <v>3583</v>
      </c>
      <c r="D15" s="6">
        <v>400</v>
      </c>
      <c r="E15" s="6">
        <v>2000</v>
      </c>
      <c r="F15" s="6">
        <v>2000</v>
      </c>
      <c r="G15" s="6">
        <v>2000</v>
      </c>
      <c r="H15" s="3"/>
      <c r="I15" s="3"/>
    </row>
    <row r="16" spans="1:10" s="9" customFormat="1" ht="15.75" x14ac:dyDescent="0.25">
      <c r="A16" s="2" t="s">
        <v>44</v>
      </c>
      <c r="B16" s="2"/>
      <c r="C16" s="6">
        <f t="shared" ref="C16" si="1">SUM(C13:C15)</f>
        <v>10905</v>
      </c>
      <c r="D16" s="6">
        <v>7868</v>
      </c>
      <c r="E16" s="6">
        <f>SUM(E13:E15)</f>
        <v>9654.6999999999989</v>
      </c>
      <c r="F16" s="6">
        <f>SUM(F13:F15)</f>
        <v>9654.6999999999989</v>
      </c>
      <c r="G16" s="6">
        <v>9654.6999999999989</v>
      </c>
      <c r="H16" s="3"/>
      <c r="I16" s="3" t="s">
        <v>1</v>
      </c>
    </row>
    <row r="17" spans="1:11" s="9" customFormat="1" ht="15.75" x14ac:dyDescent="0.25">
      <c r="A17" s="2"/>
      <c r="B17" s="2"/>
      <c r="C17" s="6"/>
      <c r="D17" s="6"/>
      <c r="E17" s="6"/>
      <c r="F17" s="6"/>
      <c r="G17" s="6"/>
      <c r="H17" s="3"/>
      <c r="I17" s="3"/>
    </row>
    <row r="18" spans="1:11" s="9" customFormat="1" ht="15.75" x14ac:dyDescent="0.25">
      <c r="A18" s="2" t="s">
        <v>119</v>
      </c>
      <c r="B18" s="2"/>
      <c r="C18" s="6"/>
      <c r="D18" s="6"/>
      <c r="E18" s="6"/>
      <c r="F18" s="6"/>
      <c r="G18" s="6"/>
      <c r="H18" s="3"/>
      <c r="I18" s="3"/>
    </row>
    <row r="19" spans="1:11" s="9" customFormat="1" ht="15.75" x14ac:dyDescent="0.25">
      <c r="A19" s="2" t="s">
        <v>40</v>
      </c>
      <c r="B19" s="2" t="s">
        <v>120</v>
      </c>
      <c r="C19" s="6">
        <v>2100</v>
      </c>
      <c r="D19" s="6">
        <v>2100</v>
      </c>
      <c r="E19" s="6">
        <v>2100</v>
      </c>
      <c r="F19" s="6">
        <v>2100</v>
      </c>
      <c r="G19" s="6">
        <v>2100</v>
      </c>
      <c r="H19" s="3" t="s">
        <v>52</v>
      </c>
      <c r="I19" s="3"/>
    </row>
    <row r="20" spans="1:11" s="9" customFormat="1" ht="15.75" x14ac:dyDescent="0.25">
      <c r="A20" s="2" t="s">
        <v>49</v>
      </c>
      <c r="B20" s="2" t="s">
        <v>121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3"/>
      <c r="I20" s="3"/>
    </row>
    <row r="21" spans="1:11" s="9" customFormat="1" ht="15.75" x14ac:dyDescent="0.25">
      <c r="A21" s="2" t="s">
        <v>42</v>
      </c>
      <c r="B21" s="2" t="s">
        <v>122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3"/>
      <c r="I21" s="3"/>
    </row>
    <row r="22" spans="1:11" s="9" customFormat="1" ht="15.75" x14ac:dyDescent="0.25">
      <c r="A22" s="2" t="s">
        <v>44</v>
      </c>
      <c r="B22" s="2"/>
      <c r="C22" s="6">
        <f t="shared" ref="C22" si="2">SUM(C19:C21)</f>
        <v>2100</v>
      </c>
      <c r="D22" s="6">
        <v>2100</v>
      </c>
      <c r="E22" s="6">
        <f>SUM(E19:E21)</f>
        <v>2100</v>
      </c>
      <c r="F22" s="6">
        <f>SUM(F19:F21)</f>
        <v>2100</v>
      </c>
      <c r="G22" s="6">
        <v>2100</v>
      </c>
      <c r="H22" s="3"/>
      <c r="I22" s="3"/>
    </row>
    <row r="23" spans="1:11" s="9" customFormat="1" ht="15.75" x14ac:dyDescent="0.25">
      <c r="A23" s="2"/>
      <c r="B23" s="2"/>
      <c r="C23" s="6"/>
      <c r="D23" s="6"/>
      <c r="E23" s="6"/>
      <c r="F23" s="6"/>
      <c r="G23" s="6"/>
      <c r="H23" s="3"/>
      <c r="I23" s="3"/>
    </row>
    <row r="24" spans="1:11" s="9" customFormat="1" ht="15.75" x14ac:dyDescent="0.25">
      <c r="A24" s="2" t="s">
        <v>123</v>
      </c>
      <c r="B24" s="2"/>
      <c r="C24" s="6"/>
      <c r="D24" s="6"/>
      <c r="E24" s="6"/>
      <c r="F24" s="6"/>
      <c r="G24" s="6"/>
      <c r="H24" s="3"/>
      <c r="I24" s="3"/>
    </row>
    <row r="25" spans="1:11" s="9" customFormat="1" ht="15.75" x14ac:dyDescent="0.25">
      <c r="A25" s="2" t="s">
        <v>40</v>
      </c>
      <c r="B25" s="2" t="s">
        <v>124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3"/>
      <c r="I25" s="3"/>
      <c r="J25" s="9" t="s">
        <v>1</v>
      </c>
      <c r="K25" s="9" t="s">
        <v>1</v>
      </c>
    </row>
    <row r="26" spans="1:11" s="9" customFormat="1" ht="15.75" x14ac:dyDescent="0.25">
      <c r="A26" s="2" t="s">
        <v>49</v>
      </c>
      <c r="B26" s="2" t="s">
        <v>125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3"/>
      <c r="I26" s="3"/>
    </row>
    <row r="27" spans="1:11" s="9" customFormat="1" ht="15.75" x14ac:dyDescent="0.25">
      <c r="A27" s="2" t="s">
        <v>42</v>
      </c>
      <c r="B27" s="2" t="s">
        <v>126</v>
      </c>
      <c r="C27" s="6">
        <v>76.66</v>
      </c>
      <c r="D27" s="6">
        <v>0</v>
      </c>
      <c r="E27" s="6">
        <v>0</v>
      </c>
      <c r="F27" s="6">
        <v>0</v>
      </c>
      <c r="G27" s="6">
        <v>0</v>
      </c>
      <c r="H27" s="3"/>
      <c r="I27" s="3"/>
      <c r="J27" s="9" t="s">
        <v>1</v>
      </c>
      <c r="K27" s="9" t="s">
        <v>1</v>
      </c>
    </row>
    <row r="28" spans="1:11" s="9" customFormat="1" ht="15.75" x14ac:dyDescent="0.25">
      <c r="A28" s="2" t="s">
        <v>44</v>
      </c>
      <c r="B28" s="2"/>
      <c r="C28" s="6">
        <f t="shared" ref="C28:E28" si="3">SUM(C25:C27)</f>
        <v>76.66</v>
      </c>
      <c r="D28" s="6">
        <v>0</v>
      </c>
      <c r="E28" s="6">
        <f t="shared" si="3"/>
        <v>0</v>
      </c>
      <c r="F28" s="6">
        <f t="shared" ref="F28" si="4">SUM(F25:F27)</f>
        <v>0</v>
      </c>
      <c r="G28" s="6">
        <v>0</v>
      </c>
      <c r="H28" s="3"/>
      <c r="I28" s="3"/>
    </row>
    <row r="29" spans="1:11" s="9" customFormat="1" ht="15.75" x14ac:dyDescent="0.25">
      <c r="A29" s="2"/>
      <c r="B29" s="2"/>
      <c r="C29" s="6"/>
      <c r="D29" s="6"/>
      <c r="E29" s="6"/>
      <c r="F29" s="6"/>
      <c r="G29" s="6"/>
      <c r="H29" s="3"/>
      <c r="I29" s="3"/>
    </row>
    <row r="30" spans="1:11" s="9" customFormat="1" ht="15.75" x14ac:dyDescent="0.25">
      <c r="A30" s="2" t="s">
        <v>127</v>
      </c>
      <c r="B30" s="2"/>
      <c r="C30" s="6"/>
      <c r="D30" s="6"/>
      <c r="E30" s="6"/>
      <c r="F30" s="6"/>
      <c r="G30" s="6"/>
      <c r="H30" s="3"/>
      <c r="I30" s="3"/>
    </row>
    <row r="31" spans="1:11" s="9" customFormat="1" ht="15.75" x14ac:dyDescent="0.25">
      <c r="A31" s="2" t="s">
        <v>40</v>
      </c>
      <c r="B31" s="2" t="s">
        <v>128</v>
      </c>
      <c r="C31" s="6">
        <v>0</v>
      </c>
      <c r="D31" s="6">
        <v>10000</v>
      </c>
      <c r="E31" s="6">
        <v>10300</v>
      </c>
      <c r="F31" s="6">
        <v>10300</v>
      </c>
      <c r="G31" s="6">
        <v>10300</v>
      </c>
      <c r="H31" s="3"/>
      <c r="I31" s="3"/>
    </row>
    <row r="32" spans="1:11" s="9" customFormat="1" ht="15.75" x14ac:dyDescent="0.25">
      <c r="A32" s="2" t="s">
        <v>49</v>
      </c>
      <c r="B32" s="2" t="s">
        <v>129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3"/>
      <c r="I32" s="3"/>
    </row>
    <row r="33" spans="1:11" s="9" customFormat="1" ht="15.75" x14ac:dyDescent="0.25">
      <c r="A33" s="2" t="s">
        <v>42</v>
      </c>
      <c r="B33" s="2" t="s">
        <v>130</v>
      </c>
      <c r="C33" s="6">
        <v>9515</v>
      </c>
      <c r="D33" s="6">
        <v>1800</v>
      </c>
      <c r="E33" s="6">
        <v>1850</v>
      </c>
      <c r="F33" s="6">
        <v>1850</v>
      </c>
      <c r="G33" s="6">
        <v>1850</v>
      </c>
      <c r="H33" s="3" t="s">
        <v>52</v>
      </c>
      <c r="I33" s="3"/>
    </row>
    <row r="34" spans="1:11" s="9" customFormat="1" ht="15.75" x14ac:dyDescent="0.25">
      <c r="A34" s="2" t="s">
        <v>44</v>
      </c>
      <c r="B34" s="2"/>
      <c r="C34" s="6">
        <f t="shared" ref="C34" si="5">SUM(C31:C33)</f>
        <v>9515</v>
      </c>
      <c r="D34" s="6">
        <v>11800</v>
      </c>
      <c r="E34" s="6">
        <f>SUM(E31:E33)</f>
        <v>12150</v>
      </c>
      <c r="F34" s="6">
        <f>SUM(F31:F33)</f>
        <v>12150</v>
      </c>
      <c r="G34" s="6">
        <v>12150</v>
      </c>
      <c r="H34" s="3"/>
      <c r="I34" s="3"/>
      <c r="J34" s="9" t="s">
        <v>1</v>
      </c>
    </row>
    <row r="35" spans="1:11" s="9" customFormat="1" ht="15.75" x14ac:dyDescent="0.25">
      <c r="A35" s="2"/>
      <c r="B35" s="2"/>
      <c r="C35" s="6"/>
      <c r="D35" s="6"/>
      <c r="E35" s="6"/>
      <c r="F35" s="6"/>
      <c r="G35" s="6"/>
      <c r="H35" s="3"/>
      <c r="I35" s="3"/>
    </row>
    <row r="36" spans="1:11" s="9" customFormat="1" ht="15.75" x14ac:dyDescent="0.25">
      <c r="A36" s="2" t="s">
        <v>131</v>
      </c>
      <c r="B36" s="2"/>
      <c r="C36" s="6"/>
      <c r="D36" s="6"/>
      <c r="E36" s="6"/>
      <c r="F36" s="6"/>
      <c r="G36" s="6"/>
      <c r="H36" s="3"/>
      <c r="I36" s="3"/>
    </row>
    <row r="37" spans="1:11" s="9" customFormat="1" ht="15.75" x14ac:dyDescent="0.25">
      <c r="A37" s="2" t="s">
        <v>40</v>
      </c>
      <c r="B37" s="2" t="s">
        <v>132</v>
      </c>
      <c r="C37" s="6">
        <v>12066</v>
      </c>
      <c r="D37" s="6">
        <v>12307</v>
      </c>
      <c r="E37" s="6">
        <f>SUM(D37*102.5%)</f>
        <v>12614.674999999999</v>
      </c>
      <c r="F37" s="6">
        <f>SUM(D37*102.5%)</f>
        <v>12614.674999999999</v>
      </c>
      <c r="G37" s="6">
        <v>12614.674999999999</v>
      </c>
      <c r="H37" s="3"/>
      <c r="I37" s="3"/>
      <c r="J37" s="45" t="s">
        <v>1</v>
      </c>
      <c r="K37" s="9" t="s">
        <v>1</v>
      </c>
    </row>
    <row r="38" spans="1:11" s="9" customFormat="1" ht="15.75" x14ac:dyDescent="0.25">
      <c r="A38" s="2" t="s">
        <v>49</v>
      </c>
      <c r="B38" s="2" t="s">
        <v>133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3"/>
      <c r="I38" s="3"/>
    </row>
    <row r="39" spans="1:11" s="9" customFormat="1" ht="15.75" x14ac:dyDescent="0.25">
      <c r="A39" s="2" t="s">
        <v>209</v>
      </c>
      <c r="B39" s="2" t="s">
        <v>134</v>
      </c>
      <c r="C39" s="6">
        <v>1390</v>
      </c>
      <c r="D39" s="6">
        <v>2015</v>
      </c>
      <c r="E39" s="6">
        <v>2035</v>
      </c>
      <c r="F39" s="6">
        <v>2035</v>
      </c>
      <c r="G39" s="6">
        <v>2035</v>
      </c>
      <c r="H39" s="3"/>
      <c r="I39" s="3"/>
      <c r="J39" s="45" t="s">
        <v>1</v>
      </c>
      <c r="K39" s="9" t="s">
        <v>1</v>
      </c>
    </row>
    <row r="40" spans="1:11" s="9" customFormat="1" ht="15.75" x14ac:dyDescent="0.25">
      <c r="A40" s="2" t="s">
        <v>44</v>
      </c>
      <c r="B40" s="2"/>
      <c r="C40" s="6">
        <f t="shared" ref="C40" si="6">SUM(C37:C39)</f>
        <v>13456</v>
      </c>
      <c r="D40" s="6">
        <v>14322</v>
      </c>
      <c r="E40" s="6">
        <f>SUM(E37:E39)</f>
        <v>14649.674999999999</v>
      </c>
      <c r="F40" s="6">
        <f>SUM(F37:F39)</f>
        <v>14649.674999999999</v>
      </c>
      <c r="G40" s="6">
        <v>14649.674999999999</v>
      </c>
      <c r="H40" s="3"/>
      <c r="I40" s="3"/>
    </row>
    <row r="41" spans="1:11" s="9" customFormat="1" ht="15.75" x14ac:dyDescent="0.25">
      <c r="A41" s="2"/>
      <c r="B41" s="2"/>
      <c r="C41" s="6"/>
      <c r="D41" s="6"/>
      <c r="E41" s="6"/>
      <c r="F41" s="6"/>
      <c r="G41" s="6"/>
      <c r="H41" s="3"/>
      <c r="I41" s="3"/>
    </row>
    <row r="42" spans="1:11" s="9" customFormat="1" ht="15.75" x14ac:dyDescent="0.25">
      <c r="A42" s="2" t="s">
        <v>135</v>
      </c>
      <c r="B42" s="2"/>
      <c r="C42" s="6"/>
      <c r="D42" s="6"/>
      <c r="E42" s="6"/>
      <c r="F42" s="6"/>
      <c r="G42" s="6"/>
      <c r="H42" s="3"/>
      <c r="I42" s="3"/>
    </row>
    <row r="43" spans="1:11" s="9" customFormat="1" ht="15.75" x14ac:dyDescent="0.25">
      <c r="A43" s="2" t="s">
        <v>42</v>
      </c>
      <c r="B43" s="2" t="s">
        <v>136</v>
      </c>
      <c r="C43" s="6">
        <v>2432</v>
      </c>
      <c r="D43" s="6">
        <v>3500</v>
      </c>
      <c r="E43" s="6">
        <v>3500</v>
      </c>
      <c r="F43" s="6">
        <v>3500</v>
      </c>
      <c r="G43" s="6">
        <v>3500</v>
      </c>
      <c r="H43" s="3"/>
      <c r="I43" s="3"/>
    </row>
    <row r="44" spans="1:11" s="9" customFormat="1" ht="15.75" x14ac:dyDescent="0.25">
      <c r="A44" s="2" t="s">
        <v>44</v>
      </c>
      <c r="B44" s="2"/>
      <c r="C44" s="6">
        <f t="shared" ref="C44" si="7">SUM(C43:C43)</f>
        <v>2432</v>
      </c>
      <c r="D44" s="6">
        <v>3500</v>
      </c>
      <c r="E44" s="6">
        <f>SUM(E43)</f>
        <v>3500</v>
      </c>
      <c r="F44" s="6">
        <f>SUM(F43)</f>
        <v>3500</v>
      </c>
      <c r="G44" s="6">
        <v>3500</v>
      </c>
      <c r="H44" s="3"/>
      <c r="I44" s="3"/>
    </row>
    <row r="45" spans="1:11" s="9" customFormat="1" ht="15.75" x14ac:dyDescent="0.25">
      <c r="A45" s="2"/>
      <c r="B45" s="2"/>
      <c r="C45" s="6"/>
      <c r="D45" s="6"/>
      <c r="E45" s="6"/>
      <c r="F45" s="6"/>
      <c r="G45" s="6"/>
      <c r="H45" s="3"/>
      <c r="I45" s="3"/>
    </row>
    <row r="46" spans="1:11" s="9" customFormat="1" ht="15.75" x14ac:dyDescent="0.25">
      <c r="A46" s="2"/>
      <c r="B46" s="2"/>
      <c r="C46" s="6"/>
      <c r="D46" s="6"/>
      <c r="E46" s="6"/>
      <c r="F46" s="6"/>
      <c r="G46" s="6"/>
      <c r="H46" s="3"/>
      <c r="I46" s="3"/>
    </row>
    <row r="47" spans="1:11" s="9" customFormat="1" ht="15.75" x14ac:dyDescent="0.25">
      <c r="A47" s="2"/>
      <c r="B47" s="2"/>
      <c r="C47" s="6"/>
      <c r="D47" s="6"/>
      <c r="E47" s="6"/>
      <c r="F47" s="6"/>
      <c r="G47" s="6"/>
      <c r="H47" s="3"/>
      <c r="I47" s="3"/>
    </row>
    <row r="48" spans="1:11" s="9" customFormat="1" ht="45" customHeight="1" x14ac:dyDescent="0.25">
      <c r="A48" s="2" t="s">
        <v>14</v>
      </c>
      <c r="B48" s="2" t="s">
        <v>15</v>
      </c>
      <c r="C48" s="3" t="s">
        <v>16</v>
      </c>
      <c r="D48" s="28" t="s">
        <v>74</v>
      </c>
      <c r="E48" s="3" t="s">
        <v>37</v>
      </c>
      <c r="F48" s="3" t="s">
        <v>19</v>
      </c>
      <c r="G48" s="3" t="s">
        <v>38</v>
      </c>
      <c r="H48" s="3"/>
      <c r="I48" s="3"/>
    </row>
    <row r="49" spans="1:10" s="9" customFormat="1" ht="15.75" x14ac:dyDescent="0.25">
      <c r="A49" s="2"/>
      <c r="B49" s="2"/>
      <c r="C49" s="6"/>
      <c r="D49" s="6"/>
      <c r="E49" s="6"/>
      <c r="F49" s="6"/>
      <c r="G49" s="6"/>
      <c r="H49" s="3"/>
      <c r="I49" s="3"/>
    </row>
    <row r="50" spans="1:10" s="9" customFormat="1" ht="15.75" x14ac:dyDescent="0.25">
      <c r="A50" s="2" t="s">
        <v>137</v>
      </c>
      <c r="B50" s="2"/>
      <c r="C50" s="6"/>
      <c r="D50" s="6"/>
      <c r="E50" s="6"/>
      <c r="F50" s="6"/>
      <c r="G50" s="6"/>
      <c r="H50" s="3"/>
      <c r="I50" s="3"/>
      <c r="J50" s="9" t="s">
        <v>1</v>
      </c>
    </row>
    <row r="51" spans="1:10" s="9" customFormat="1" ht="15.75" x14ac:dyDescent="0.25">
      <c r="A51" s="2" t="s">
        <v>40</v>
      </c>
      <c r="B51" s="2" t="s">
        <v>138</v>
      </c>
      <c r="C51" s="6">
        <v>12000</v>
      </c>
      <c r="D51" s="6">
        <v>12000</v>
      </c>
      <c r="E51" s="6">
        <v>16200</v>
      </c>
      <c r="F51" s="6">
        <v>16200</v>
      </c>
      <c r="G51" s="6">
        <v>16200</v>
      </c>
      <c r="H51" s="3"/>
      <c r="I51" s="3"/>
    </row>
    <row r="52" spans="1:10" s="9" customFormat="1" ht="15.75" x14ac:dyDescent="0.25">
      <c r="A52" s="2" t="s">
        <v>49</v>
      </c>
      <c r="B52" s="2" t="s">
        <v>139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3"/>
      <c r="I52" s="3"/>
    </row>
    <row r="53" spans="1:10" s="9" customFormat="1" ht="15.75" x14ac:dyDescent="0.25">
      <c r="A53" s="2" t="s">
        <v>42</v>
      </c>
      <c r="B53" s="2" t="s">
        <v>140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3"/>
      <c r="I53" s="3"/>
    </row>
    <row r="54" spans="1:10" s="9" customFormat="1" ht="15.75" x14ac:dyDescent="0.25">
      <c r="A54" s="2" t="s">
        <v>141</v>
      </c>
      <c r="B54" s="2" t="s">
        <v>142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3"/>
      <c r="I54" s="3"/>
    </row>
    <row r="55" spans="1:10" s="9" customFormat="1" ht="15.75" x14ac:dyDescent="0.25">
      <c r="A55" s="2" t="s">
        <v>44</v>
      </c>
      <c r="B55" s="2"/>
      <c r="C55" s="6">
        <f t="shared" ref="C55" si="8">SUM(C51:C54)</f>
        <v>12000</v>
      </c>
      <c r="D55" s="6">
        <v>12000</v>
      </c>
      <c r="E55" s="6">
        <f>SUM(E51:E54)</f>
        <v>16200</v>
      </c>
      <c r="F55" s="6">
        <f>SUM(F51:F54)</f>
        <v>16200</v>
      </c>
      <c r="G55" s="6">
        <v>16200</v>
      </c>
      <c r="H55" s="3"/>
      <c r="I55" s="3"/>
    </row>
    <row r="56" spans="1:10" s="9" customFormat="1" ht="15.75" x14ac:dyDescent="0.25">
      <c r="A56" s="2"/>
      <c r="B56" s="2"/>
      <c r="C56" s="6"/>
      <c r="D56" s="6"/>
      <c r="E56" s="6"/>
      <c r="F56" s="6"/>
      <c r="G56" s="6"/>
      <c r="H56" s="3"/>
      <c r="I56" s="3"/>
    </row>
    <row r="57" spans="1:10" s="9" customFormat="1" ht="15.75" x14ac:dyDescent="0.25">
      <c r="A57" s="2" t="s">
        <v>143</v>
      </c>
      <c r="B57" s="2"/>
      <c r="C57" s="6"/>
      <c r="D57" s="6"/>
      <c r="E57" s="6"/>
      <c r="F57" s="6"/>
      <c r="G57" s="6"/>
      <c r="H57" s="3"/>
      <c r="I57" s="3"/>
    </row>
    <row r="58" spans="1:10" s="9" customFormat="1" ht="15.75" x14ac:dyDescent="0.25">
      <c r="A58" s="2" t="s">
        <v>42</v>
      </c>
      <c r="B58" s="2" t="s">
        <v>144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3"/>
      <c r="I58" s="3"/>
    </row>
    <row r="59" spans="1:10" s="9" customFormat="1" ht="15.75" x14ac:dyDescent="0.25">
      <c r="A59" s="2" t="s">
        <v>44</v>
      </c>
      <c r="B59" s="2"/>
      <c r="C59" s="6">
        <f t="shared" ref="C59" si="9">SUM(C58:C58)</f>
        <v>0</v>
      </c>
      <c r="D59" s="6">
        <v>750</v>
      </c>
      <c r="E59" s="6">
        <f>SUM(E58)</f>
        <v>0</v>
      </c>
      <c r="F59" s="6">
        <f>SUM(F58)</f>
        <v>0</v>
      </c>
      <c r="G59" s="6">
        <v>0</v>
      </c>
      <c r="H59" s="3"/>
      <c r="I59" s="3"/>
    </row>
    <row r="60" spans="1:10" s="9" customFormat="1" ht="15.75" x14ac:dyDescent="0.25">
      <c r="A60" s="2"/>
      <c r="B60" s="2"/>
      <c r="C60" s="6"/>
      <c r="D60" s="6"/>
      <c r="E60" s="6"/>
      <c r="F60" s="6"/>
      <c r="G60" s="6"/>
      <c r="H60" s="3"/>
      <c r="I60" s="3"/>
    </row>
    <row r="61" spans="1:10" s="9" customFormat="1" ht="15.75" x14ac:dyDescent="0.25">
      <c r="A61" s="2" t="s">
        <v>145</v>
      </c>
      <c r="B61" s="2"/>
      <c r="C61" s="6"/>
      <c r="D61" s="6"/>
      <c r="E61" s="6"/>
      <c r="F61" s="6"/>
      <c r="G61" s="6"/>
      <c r="H61" s="3"/>
      <c r="I61" s="3"/>
    </row>
    <row r="62" spans="1:10" s="9" customFormat="1" ht="15.75" x14ac:dyDescent="0.25">
      <c r="A62" s="2" t="s">
        <v>42</v>
      </c>
      <c r="B62" s="2" t="s">
        <v>146</v>
      </c>
      <c r="C62" s="6">
        <v>5660.93</v>
      </c>
      <c r="D62" s="6">
        <v>3500</v>
      </c>
      <c r="E62" s="6">
        <v>3500</v>
      </c>
      <c r="F62" s="6">
        <v>3500</v>
      </c>
      <c r="G62" s="6">
        <v>3500</v>
      </c>
      <c r="H62" s="3"/>
      <c r="I62" s="3"/>
    </row>
    <row r="63" spans="1:10" s="9" customFormat="1" ht="15.75" x14ac:dyDescent="0.25">
      <c r="A63" s="2" t="s">
        <v>44</v>
      </c>
      <c r="B63" s="2"/>
      <c r="C63" s="6">
        <f t="shared" ref="C63" si="10">SUM(C62:C62)</f>
        <v>5660.93</v>
      </c>
      <c r="D63" s="6">
        <v>3500</v>
      </c>
      <c r="E63" s="6">
        <f>SUM(D63)</f>
        <v>3500</v>
      </c>
      <c r="F63" s="6">
        <f>SUM(E63)</f>
        <v>3500</v>
      </c>
      <c r="G63" s="6">
        <v>3500</v>
      </c>
      <c r="H63" s="3"/>
      <c r="I63" s="3"/>
    </row>
    <row r="64" spans="1:10" s="9" customFormat="1" ht="15.75" x14ac:dyDescent="0.25">
      <c r="A64" s="2"/>
      <c r="B64" s="2"/>
      <c r="C64" s="6"/>
      <c r="D64" s="6"/>
      <c r="E64" s="6"/>
      <c r="F64" s="6"/>
      <c r="G64" s="6"/>
      <c r="H64" s="3"/>
      <c r="I64" s="3"/>
    </row>
    <row r="65" spans="1:9" s="9" customFormat="1" ht="15.75" x14ac:dyDescent="0.25">
      <c r="A65" s="2" t="s">
        <v>147</v>
      </c>
      <c r="B65" s="2"/>
      <c r="C65" s="6"/>
      <c r="D65" s="6"/>
      <c r="E65" s="6"/>
      <c r="F65" s="6"/>
      <c r="G65" s="6"/>
      <c r="H65" s="3"/>
      <c r="I65" s="3"/>
    </row>
    <row r="66" spans="1:9" s="9" customFormat="1" ht="15.75" x14ac:dyDescent="0.25">
      <c r="A66" s="2" t="s">
        <v>148</v>
      </c>
      <c r="B66" s="2" t="s">
        <v>149</v>
      </c>
      <c r="C66" s="6">
        <v>10298.56</v>
      </c>
      <c r="D66" s="6">
        <v>11000</v>
      </c>
      <c r="E66" s="6">
        <v>12451</v>
      </c>
      <c r="F66" s="6">
        <v>12451</v>
      </c>
      <c r="G66" s="6">
        <v>12451</v>
      </c>
      <c r="H66" s="3"/>
      <c r="I66" s="3"/>
    </row>
    <row r="67" spans="1:9" s="9" customFormat="1" ht="15.75" x14ac:dyDescent="0.25">
      <c r="A67" s="2" t="s">
        <v>150</v>
      </c>
      <c r="B67" s="2" t="s">
        <v>151</v>
      </c>
      <c r="C67" s="6">
        <v>524</v>
      </c>
      <c r="D67" s="6">
        <v>500</v>
      </c>
      <c r="E67" s="6">
        <v>500</v>
      </c>
      <c r="F67" s="6">
        <v>500</v>
      </c>
      <c r="G67" s="6">
        <v>500</v>
      </c>
      <c r="H67" s="3"/>
      <c r="I67" s="3"/>
    </row>
    <row r="68" spans="1:9" s="9" customFormat="1" ht="15.75" x14ac:dyDescent="0.25">
      <c r="A68" s="2" t="s">
        <v>152</v>
      </c>
      <c r="B68" s="2" t="s">
        <v>153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3"/>
      <c r="I68" s="3"/>
    </row>
    <row r="69" spans="1:9" s="9" customFormat="1" ht="15.75" x14ac:dyDescent="0.25">
      <c r="A69" s="2" t="s">
        <v>154</v>
      </c>
      <c r="B69" s="2" t="s">
        <v>155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3"/>
      <c r="I69" s="3"/>
    </row>
    <row r="70" spans="1:9" s="9" customFormat="1" ht="15.75" x14ac:dyDescent="0.25">
      <c r="A70" s="2" t="s">
        <v>156</v>
      </c>
      <c r="B70" s="2" t="s">
        <v>157</v>
      </c>
      <c r="C70" s="6">
        <v>0</v>
      </c>
      <c r="D70" s="6">
        <v>15000</v>
      </c>
      <c r="E70" s="6">
        <v>15000</v>
      </c>
      <c r="F70" s="6">
        <v>15000</v>
      </c>
      <c r="G70" s="6">
        <v>15000</v>
      </c>
      <c r="H70" s="3"/>
      <c r="I70" s="3"/>
    </row>
    <row r="71" spans="1:9" s="9" customFormat="1" ht="15.75" x14ac:dyDescent="0.25">
      <c r="A71" s="2"/>
      <c r="B71" s="2"/>
      <c r="C71" s="6"/>
      <c r="D71" s="6"/>
      <c r="E71" s="6"/>
      <c r="F71" s="6"/>
      <c r="G71" s="6"/>
      <c r="H71" s="3"/>
      <c r="I71" s="3"/>
    </row>
    <row r="72" spans="1:9" s="9" customFormat="1" ht="15.75" x14ac:dyDescent="0.25">
      <c r="A72" s="2" t="s">
        <v>44</v>
      </c>
      <c r="B72" s="2"/>
      <c r="C72" s="6">
        <f t="shared" ref="C72:E72" si="11">SUM(C66:C71)</f>
        <v>10822.56</v>
      </c>
      <c r="D72" s="6">
        <v>26500</v>
      </c>
      <c r="E72" s="6">
        <f t="shared" si="11"/>
        <v>27951</v>
      </c>
      <c r="F72" s="6">
        <f t="shared" ref="F72" si="12">SUM(F66:F71)</f>
        <v>27951</v>
      </c>
      <c r="G72" s="6">
        <v>27951</v>
      </c>
      <c r="H72" s="3"/>
      <c r="I72" s="3"/>
    </row>
    <row r="73" spans="1:9" s="9" customFormat="1" ht="15.75" x14ac:dyDescent="0.25">
      <c r="A73" s="2"/>
      <c r="B73" s="2"/>
      <c r="C73" s="6"/>
      <c r="D73" s="6"/>
      <c r="E73" s="6"/>
      <c r="F73" s="6"/>
      <c r="G73" s="6"/>
      <c r="H73" s="3"/>
      <c r="I73" s="3"/>
    </row>
    <row r="74" spans="1:9" s="9" customFormat="1" ht="15.75" x14ac:dyDescent="0.25">
      <c r="A74" s="2" t="s">
        <v>158</v>
      </c>
      <c r="B74" s="2"/>
      <c r="C74" s="6">
        <f>+C10+C16+C22+C28+C34+C40+C44+C55+C59+C63+C72</f>
        <v>68858.150000000009</v>
      </c>
      <c r="D74" s="6">
        <v>84860</v>
      </c>
      <c r="E74" s="6">
        <f>+E10+E16+E22+E28+E34+E40+E44+E55+E59+E63+E72</f>
        <v>92225.375</v>
      </c>
      <c r="F74" s="6">
        <f>+F10+F16+F22+F28+F34+F40+F44+F55+F59+F63+F72</f>
        <v>92225.375</v>
      </c>
      <c r="G74" s="6">
        <v>92225.375</v>
      </c>
      <c r="H74" s="3"/>
      <c r="I74" s="3"/>
    </row>
    <row r="75" spans="1:9" s="9" customFormat="1" ht="15.75" x14ac:dyDescent="0.25">
      <c r="A75" s="2" t="s">
        <v>1</v>
      </c>
      <c r="B75" s="2"/>
      <c r="C75" s="3"/>
      <c r="D75" s="3"/>
      <c r="E75" s="3"/>
      <c r="F75" s="3"/>
      <c r="G75" s="3"/>
      <c r="H75" s="3"/>
      <c r="I75" s="3"/>
    </row>
    <row r="76" spans="1:9" s="9" customFormat="1" ht="15.75" x14ac:dyDescent="0.25">
      <c r="A76" s="2" t="s">
        <v>159</v>
      </c>
      <c r="B76" s="2"/>
      <c r="C76" s="2"/>
      <c r="D76" s="2"/>
      <c r="E76" s="2"/>
      <c r="F76" s="2"/>
      <c r="G76" s="2"/>
      <c r="H76" s="3"/>
      <c r="I76" s="3"/>
    </row>
    <row r="77" spans="1:9" s="9" customFormat="1" ht="15.75" x14ac:dyDescent="0.25">
      <c r="A77" s="2"/>
      <c r="B77" s="2"/>
      <c r="C77" s="3"/>
      <c r="D77" s="3"/>
      <c r="E77" s="3"/>
      <c r="F77" s="3"/>
      <c r="G77" s="3"/>
      <c r="H77" s="3"/>
      <c r="I77" s="3"/>
    </row>
    <row r="78" spans="1:9" s="9" customFormat="1" ht="15.75" x14ac:dyDescent="0.25">
      <c r="A78" s="2" t="s">
        <v>160</v>
      </c>
      <c r="B78" s="2"/>
      <c r="C78" s="6"/>
      <c r="D78" s="6"/>
      <c r="E78" s="6"/>
      <c r="F78" s="6"/>
      <c r="G78" s="6"/>
      <c r="H78" s="3"/>
      <c r="I78" s="3"/>
    </row>
    <row r="79" spans="1:9" s="9" customFormat="1" ht="15.75" x14ac:dyDescent="0.25">
      <c r="A79" s="2" t="s">
        <v>40</v>
      </c>
      <c r="B79" s="2" t="s">
        <v>161</v>
      </c>
      <c r="C79" s="6">
        <v>0</v>
      </c>
      <c r="D79" s="6">
        <v>1320</v>
      </c>
      <c r="E79" s="6">
        <v>1320</v>
      </c>
      <c r="F79" s="6">
        <v>1320</v>
      </c>
      <c r="G79" s="6">
        <v>1320</v>
      </c>
      <c r="H79" s="3"/>
      <c r="I79" s="3"/>
    </row>
    <row r="80" spans="1:9" s="9" customFormat="1" ht="15.75" x14ac:dyDescent="0.25">
      <c r="A80" s="2" t="s">
        <v>49</v>
      </c>
      <c r="B80" s="2" t="s">
        <v>162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3"/>
      <c r="I80" s="3"/>
    </row>
    <row r="81" spans="1:9" s="9" customFormat="1" ht="15.75" x14ac:dyDescent="0.25">
      <c r="A81" s="2" t="s">
        <v>42</v>
      </c>
      <c r="B81" s="2" t="s">
        <v>163</v>
      </c>
      <c r="C81" s="6">
        <v>984.76</v>
      </c>
      <c r="D81" s="6">
        <v>500</v>
      </c>
      <c r="E81" s="6">
        <v>500</v>
      </c>
      <c r="F81" s="6">
        <v>500</v>
      </c>
      <c r="G81" s="6">
        <v>500</v>
      </c>
      <c r="H81" s="3"/>
      <c r="I81" s="3"/>
    </row>
    <row r="82" spans="1:9" s="9" customFormat="1" ht="15.75" x14ac:dyDescent="0.25">
      <c r="A82" s="2" t="s">
        <v>164</v>
      </c>
      <c r="B82" s="2"/>
      <c r="C82" s="6">
        <f t="shared" ref="C82" si="13">SUM(C79:C81)</f>
        <v>984.76</v>
      </c>
      <c r="D82" s="6">
        <v>1820</v>
      </c>
      <c r="E82" s="6">
        <f>SUM(F78:F81)</f>
        <v>1820</v>
      </c>
      <c r="F82" s="6">
        <f>SUM(F78:G81)</f>
        <v>3640</v>
      </c>
      <c r="G82" s="6">
        <v>1820</v>
      </c>
      <c r="H82" s="3"/>
      <c r="I82" s="3"/>
    </row>
    <row r="83" spans="1:9" s="9" customFormat="1" ht="15.75" x14ac:dyDescent="0.25">
      <c r="A83" s="2"/>
      <c r="B83" s="2"/>
      <c r="C83" s="6"/>
      <c r="D83" s="6"/>
      <c r="E83" s="6"/>
      <c r="F83" s="6"/>
      <c r="G83" s="6"/>
      <c r="H83" s="3"/>
      <c r="I83" s="3"/>
    </row>
    <row r="84" spans="1:9" s="9" customFormat="1" ht="15.75" x14ac:dyDescent="0.25">
      <c r="A84" s="2" t="s">
        <v>165</v>
      </c>
      <c r="B84" s="2"/>
      <c r="C84" s="6"/>
      <c r="D84" s="6"/>
      <c r="E84" s="6"/>
      <c r="F84" s="6"/>
      <c r="G84" s="6"/>
      <c r="H84" s="3"/>
      <c r="I84" s="3"/>
    </row>
    <row r="85" spans="1:9" s="9" customFormat="1" ht="15.75" x14ac:dyDescent="0.25">
      <c r="A85" s="2"/>
      <c r="B85" s="2"/>
      <c r="C85" s="6"/>
      <c r="D85" s="6"/>
      <c r="E85" s="6"/>
      <c r="F85" s="6"/>
      <c r="G85" s="6"/>
      <c r="H85" s="3"/>
      <c r="I85" s="3"/>
    </row>
    <row r="86" spans="1:9" s="9" customFormat="1" ht="15.75" x14ac:dyDescent="0.25">
      <c r="A86" s="2" t="s">
        <v>166</v>
      </c>
      <c r="B86" s="2"/>
      <c r="C86" s="6"/>
      <c r="D86" s="6"/>
      <c r="E86" s="6"/>
      <c r="F86" s="6"/>
      <c r="G86" s="6"/>
      <c r="H86" s="3"/>
      <c r="I86" s="3"/>
    </row>
    <row r="87" spans="1:9" s="9" customFormat="1" ht="15.75" x14ac:dyDescent="0.25">
      <c r="A87" s="2" t="s">
        <v>40</v>
      </c>
      <c r="B87" s="2" t="s">
        <v>167</v>
      </c>
      <c r="C87" s="6">
        <v>200</v>
      </c>
      <c r="D87" s="6">
        <v>200</v>
      </c>
      <c r="E87" s="6">
        <v>200</v>
      </c>
      <c r="F87" s="6">
        <v>200</v>
      </c>
      <c r="G87" s="6">
        <v>200</v>
      </c>
      <c r="H87" s="3"/>
      <c r="I87" s="3"/>
    </row>
    <row r="88" spans="1:9" s="9" customFormat="1" ht="15.75" x14ac:dyDescent="0.25">
      <c r="A88" s="2" t="s">
        <v>44</v>
      </c>
      <c r="B88" s="2"/>
      <c r="C88" s="6">
        <f t="shared" ref="C88:E88" si="14">SUM(C87:C87)</f>
        <v>200</v>
      </c>
      <c r="D88" s="6">
        <v>200</v>
      </c>
      <c r="E88" s="6">
        <f t="shared" si="14"/>
        <v>200</v>
      </c>
      <c r="F88" s="6">
        <f t="shared" ref="F88" si="15">SUM(F87:F87)</f>
        <v>200</v>
      </c>
      <c r="G88" s="6">
        <v>200</v>
      </c>
      <c r="H88" s="3"/>
      <c r="I88" s="3"/>
    </row>
    <row r="89" spans="1:9" s="9" customFormat="1" ht="15.75" x14ac:dyDescent="0.25">
      <c r="A89" s="2"/>
      <c r="B89" s="2"/>
      <c r="C89" s="6"/>
      <c r="D89" s="6"/>
      <c r="E89" s="6"/>
      <c r="F89" s="6"/>
      <c r="G89" s="6"/>
      <c r="H89" s="3"/>
      <c r="I89" s="3"/>
    </row>
    <row r="90" spans="1:9" s="9" customFormat="1" ht="15.75" x14ac:dyDescent="0.25">
      <c r="A90" s="2" t="s">
        <v>168</v>
      </c>
      <c r="B90" s="2"/>
      <c r="C90" s="6"/>
      <c r="D90" s="6"/>
      <c r="E90" s="6"/>
      <c r="F90" s="6"/>
      <c r="G90" s="6"/>
      <c r="H90" s="3"/>
      <c r="I90" s="3"/>
    </row>
    <row r="91" spans="1:9" s="9" customFormat="1" ht="15.75" x14ac:dyDescent="0.25">
      <c r="A91" s="2" t="s">
        <v>40</v>
      </c>
      <c r="B91" s="2" t="s">
        <v>169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3"/>
      <c r="I91" s="3"/>
    </row>
    <row r="92" spans="1:9" s="9" customFormat="1" ht="15.75" x14ac:dyDescent="0.25">
      <c r="A92" s="2" t="s">
        <v>49</v>
      </c>
      <c r="B92" s="2" t="s">
        <v>170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3"/>
      <c r="I92" s="3"/>
    </row>
    <row r="93" spans="1:9" s="9" customFormat="1" ht="15.75" x14ac:dyDescent="0.25">
      <c r="A93" s="2" t="s">
        <v>42</v>
      </c>
      <c r="B93" s="2" t="s">
        <v>171</v>
      </c>
      <c r="C93" s="6">
        <v>0</v>
      </c>
      <c r="D93" s="6">
        <v>2800</v>
      </c>
      <c r="E93" s="6">
        <v>0</v>
      </c>
      <c r="F93" s="6">
        <v>0</v>
      </c>
      <c r="G93" s="6">
        <v>0</v>
      </c>
      <c r="H93" s="3"/>
      <c r="I93" s="3"/>
    </row>
    <row r="94" spans="1:9" s="9" customFormat="1" ht="15.75" x14ac:dyDescent="0.25">
      <c r="A94" s="2" t="s">
        <v>44</v>
      </c>
      <c r="B94" s="2"/>
      <c r="C94" s="6">
        <f>SUM(C91:C93)</f>
        <v>0</v>
      </c>
      <c r="D94" s="6">
        <v>2800</v>
      </c>
      <c r="E94" s="6">
        <v>0</v>
      </c>
      <c r="F94" s="6">
        <v>0</v>
      </c>
      <c r="G94" s="6">
        <v>0</v>
      </c>
      <c r="H94" s="3"/>
      <c r="I94" s="3"/>
    </row>
    <row r="95" spans="1:9" s="9" customFormat="1" ht="15.75" x14ac:dyDescent="0.25">
      <c r="A95" s="2" t="s">
        <v>172</v>
      </c>
      <c r="B95" s="2"/>
      <c r="C95" s="6">
        <f t="shared" ref="C95:E95" si="16">+C88+C94</f>
        <v>200</v>
      </c>
      <c r="D95" s="6">
        <v>3000</v>
      </c>
      <c r="E95" s="6">
        <f t="shared" si="16"/>
        <v>200</v>
      </c>
      <c r="F95" s="6">
        <f t="shared" ref="F95" si="17">+F88+F94</f>
        <v>200</v>
      </c>
      <c r="G95" s="6">
        <v>200</v>
      </c>
      <c r="H95" s="3"/>
      <c r="I95" s="3"/>
    </row>
    <row r="96" spans="1:9" s="9" customFormat="1" ht="15.75" x14ac:dyDescent="0.25">
      <c r="A96" s="2"/>
      <c r="B96" s="2"/>
      <c r="C96" s="6"/>
      <c r="D96" s="6"/>
      <c r="E96" s="6"/>
      <c r="F96" s="6"/>
      <c r="G96" s="6"/>
      <c r="H96" s="3"/>
      <c r="I96" s="3"/>
    </row>
    <row r="97" spans="1:9" s="9" customFormat="1" ht="45" customHeight="1" x14ac:dyDescent="0.25">
      <c r="A97" s="2" t="s">
        <v>14</v>
      </c>
      <c r="B97" s="2" t="s">
        <v>15</v>
      </c>
      <c r="C97" s="3" t="s">
        <v>16</v>
      </c>
      <c r="D97" s="28" t="s">
        <v>74</v>
      </c>
      <c r="E97" s="3" t="s">
        <v>37</v>
      </c>
      <c r="F97" s="3" t="s">
        <v>19</v>
      </c>
      <c r="G97" s="3" t="s">
        <v>38</v>
      </c>
      <c r="H97" s="3"/>
      <c r="I97" s="3"/>
    </row>
    <row r="98" spans="1:9" s="9" customFormat="1" ht="15.75" x14ac:dyDescent="0.25">
      <c r="A98" s="2" t="s">
        <v>173</v>
      </c>
      <c r="B98" s="2"/>
      <c r="C98" s="6"/>
      <c r="D98" s="6"/>
      <c r="E98" s="6"/>
      <c r="F98" s="6"/>
      <c r="G98" s="6"/>
      <c r="H98" s="3"/>
      <c r="I98" s="3"/>
    </row>
    <row r="99" spans="1:9" s="9" customFormat="1" ht="15.75" x14ac:dyDescent="0.25">
      <c r="A99" s="2"/>
      <c r="B99" s="2"/>
      <c r="C99" s="6"/>
      <c r="D99" s="6"/>
      <c r="E99" s="6"/>
      <c r="F99" s="6"/>
      <c r="G99" s="6"/>
      <c r="H99" s="3"/>
      <c r="I99" s="3"/>
    </row>
    <row r="100" spans="1:9" s="9" customFormat="1" ht="15.75" x14ac:dyDescent="0.25">
      <c r="A100" s="2" t="s">
        <v>174</v>
      </c>
      <c r="B100" s="2"/>
      <c r="C100" s="6"/>
      <c r="D100" s="6"/>
      <c r="E100" s="6"/>
      <c r="F100" s="6"/>
      <c r="G100" s="6"/>
      <c r="H100" s="3"/>
      <c r="I100" s="3"/>
    </row>
    <row r="101" spans="1:9" s="9" customFormat="1" ht="15.75" x14ac:dyDescent="0.25">
      <c r="A101" s="2" t="s">
        <v>40</v>
      </c>
      <c r="B101" s="2" t="s">
        <v>175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3"/>
      <c r="I101" s="3"/>
    </row>
    <row r="102" spans="1:9" s="9" customFormat="1" ht="15.75" x14ac:dyDescent="0.25">
      <c r="A102" s="2" t="s">
        <v>49</v>
      </c>
      <c r="B102" s="2" t="s">
        <v>176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3"/>
      <c r="I102" s="3"/>
    </row>
    <row r="103" spans="1:9" s="9" customFormat="1" ht="15.75" x14ac:dyDescent="0.25">
      <c r="A103" s="2" t="s">
        <v>42</v>
      </c>
      <c r="B103" s="2" t="s">
        <v>177</v>
      </c>
      <c r="C103" s="6">
        <v>420.5</v>
      </c>
      <c r="D103" s="6">
        <v>500</v>
      </c>
      <c r="E103" s="6">
        <v>500</v>
      </c>
      <c r="F103" s="6">
        <v>500</v>
      </c>
      <c r="G103" s="6">
        <v>500</v>
      </c>
      <c r="H103" s="3"/>
      <c r="I103" s="3"/>
    </row>
    <row r="104" spans="1:9" s="9" customFormat="1" ht="15.75" x14ac:dyDescent="0.25">
      <c r="A104" s="2" t="s">
        <v>44</v>
      </c>
      <c r="B104" s="2"/>
      <c r="C104" s="6">
        <f>SUM(C101:C103)</f>
        <v>420.5</v>
      </c>
      <c r="D104" s="6">
        <v>500</v>
      </c>
      <c r="E104" s="6">
        <f>SUM(E101:E103)</f>
        <v>500</v>
      </c>
      <c r="F104" s="6">
        <f>SUM(F101:F103)</f>
        <v>500</v>
      </c>
      <c r="G104" s="6">
        <v>500</v>
      </c>
      <c r="H104" s="3"/>
      <c r="I104" s="3"/>
    </row>
    <row r="105" spans="1:9" s="9" customFormat="1" ht="15.75" x14ac:dyDescent="0.25">
      <c r="A105" s="2"/>
      <c r="B105" s="2"/>
      <c r="C105" s="6"/>
      <c r="D105" s="6"/>
      <c r="E105" s="6"/>
      <c r="F105" s="6"/>
      <c r="G105" s="6"/>
      <c r="H105" s="3"/>
      <c r="I105" s="3"/>
    </row>
    <row r="106" spans="1:9" s="9" customFormat="1" ht="15.75" x14ac:dyDescent="0.25">
      <c r="A106" s="2" t="s">
        <v>178</v>
      </c>
      <c r="B106" s="2"/>
      <c r="C106" s="6"/>
      <c r="D106" s="6"/>
      <c r="E106" s="6"/>
      <c r="F106" s="6"/>
      <c r="G106" s="6"/>
      <c r="H106" s="3"/>
      <c r="I106" s="3"/>
    </row>
    <row r="107" spans="1:9" s="9" customFormat="1" ht="15.75" x14ac:dyDescent="0.25">
      <c r="A107" s="2" t="s">
        <v>42</v>
      </c>
      <c r="B107" s="2" t="s">
        <v>179</v>
      </c>
      <c r="C107" s="6">
        <v>12232.3</v>
      </c>
      <c r="D107" s="6">
        <v>20000</v>
      </c>
      <c r="E107" s="6">
        <v>20000</v>
      </c>
      <c r="F107" s="6">
        <v>20000</v>
      </c>
      <c r="G107" s="6">
        <v>20000</v>
      </c>
      <c r="H107" s="3"/>
      <c r="I107" s="3"/>
    </row>
    <row r="108" spans="1:9" s="9" customFormat="1" ht="15.75" x14ac:dyDescent="0.25">
      <c r="A108" s="2" t="s">
        <v>44</v>
      </c>
      <c r="B108" s="2"/>
      <c r="C108" s="6">
        <f>SUM(C107)</f>
        <v>12232.3</v>
      </c>
      <c r="D108" s="6">
        <v>20000</v>
      </c>
      <c r="E108" s="6">
        <f>SUM(E107)</f>
        <v>20000</v>
      </c>
      <c r="F108" s="6">
        <f>SUM(F107)</f>
        <v>20000</v>
      </c>
      <c r="G108" s="6">
        <v>20000</v>
      </c>
      <c r="H108" s="3"/>
      <c r="I108" s="3"/>
    </row>
    <row r="109" spans="1:9" s="9" customFormat="1" ht="15.75" x14ac:dyDescent="0.25">
      <c r="A109" s="2" t="s">
        <v>180</v>
      </c>
      <c r="B109" s="2"/>
      <c r="C109" s="6">
        <f t="shared" ref="C109:E109" si="18">SUM(C104+C108)</f>
        <v>12652.8</v>
      </c>
      <c r="D109" s="6">
        <v>20500</v>
      </c>
      <c r="E109" s="6">
        <f t="shared" si="18"/>
        <v>20500</v>
      </c>
      <c r="F109" s="6">
        <f t="shared" ref="F109" si="19">SUM(F104+F108)</f>
        <v>20500</v>
      </c>
      <c r="G109" s="6">
        <v>20500</v>
      </c>
      <c r="H109" s="3"/>
      <c r="I109" s="3"/>
    </row>
    <row r="110" spans="1:9" s="9" customFormat="1" ht="15.75" x14ac:dyDescent="0.25">
      <c r="A110" s="2"/>
      <c r="B110" s="2"/>
      <c r="C110" s="6"/>
      <c r="D110" s="6"/>
      <c r="E110" s="6"/>
      <c r="F110" s="6"/>
      <c r="G110" s="6"/>
      <c r="H110" s="3"/>
      <c r="I110" s="3"/>
    </row>
    <row r="111" spans="1:9" s="9" customFormat="1" ht="15.75" x14ac:dyDescent="0.25">
      <c r="A111" s="2" t="s">
        <v>181</v>
      </c>
      <c r="B111" s="2"/>
      <c r="C111" s="6"/>
      <c r="D111" s="6"/>
      <c r="E111" s="6"/>
      <c r="F111" s="6"/>
      <c r="G111" s="6"/>
      <c r="H111" s="3"/>
      <c r="I111" s="3"/>
    </row>
    <row r="112" spans="1:9" s="9" customFormat="1" ht="15.75" x14ac:dyDescent="0.25">
      <c r="A112" s="2"/>
      <c r="B112" s="2"/>
      <c r="C112" s="6"/>
      <c r="D112" s="6"/>
      <c r="E112" s="6"/>
      <c r="F112" s="6"/>
      <c r="G112" s="6"/>
      <c r="H112" s="3"/>
      <c r="I112" s="3"/>
    </row>
    <row r="113" spans="1:9" s="9" customFormat="1" ht="15.75" x14ac:dyDescent="0.25">
      <c r="A113" s="2" t="s">
        <v>182</v>
      </c>
      <c r="B113" s="2"/>
      <c r="C113" s="6"/>
      <c r="D113" s="6"/>
      <c r="E113" s="6"/>
      <c r="F113" s="6"/>
      <c r="G113" s="6"/>
      <c r="H113" s="3"/>
      <c r="I113" s="3"/>
    </row>
    <row r="114" spans="1:9" s="9" customFormat="1" ht="15.75" x14ac:dyDescent="0.25">
      <c r="A114" s="2" t="s">
        <v>40</v>
      </c>
      <c r="B114" s="2" t="s">
        <v>183</v>
      </c>
      <c r="C114" s="6">
        <v>200</v>
      </c>
      <c r="D114" s="6">
        <v>200</v>
      </c>
      <c r="E114" s="6">
        <v>200</v>
      </c>
      <c r="F114" s="6">
        <v>200</v>
      </c>
      <c r="G114" s="6">
        <v>200</v>
      </c>
      <c r="H114" s="3"/>
      <c r="I114" s="3"/>
    </row>
    <row r="115" spans="1:9" s="9" customFormat="1" ht="15.75" x14ac:dyDescent="0.25">
      <c r="A115" s="2" t="s">
        <v>49</v>
      </c>
      <c r="B115" s="2" t="s">
        <v>184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3"/>
      <c r="I115" s="3"/>
    </row>
    <row r="116" spans="1:9" s="9" customFormat="1" ht="15.75" x14ac:dyDescent="0.25">
      <c r="A116" s="2" t="s">
        <v>42</v>
      </c>
      <c r="B116" s="2" t="s">
        <v>185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3"/>
      <c r="I116" s="3"/>
    </row>
    <row r="117" spans="1:9" s="9" customFormat="1" ht="15.75" x14ac:dyDescent="0.25">
      <c r="A117" s="2" t="s">
        <v>186</v>
      </c>
      <c r="B117" s="2"/>
      <c r="C117" s="6">
        <f t="shared" ref="C117:E117" si="20">SUM(C114:C116)</f>
        <v>200</v>
      </c>
      <c r="D117" s="6">
        <v>200</v>
      </c>
      <c r="E117" s="6">
        <f t="shared" si="20"/>
        <v>200</v>
      </c>
      <c r="F117" s="6">
        <f t="shared" ref="F117" si="21">SUM(F114:F116)</f>
        <v>200</v>
      </c>
      <c r="G117" s="6">
        <v>200</v>
      </c>
      <c r="H117" s="3"/>
      <c r="I117" s="3"/>
    </row>
    <row r="118" spans="1:9" s="9" customFormat="1" ht="16.5" customHeight="1" x14ac:dyDescent="0.25">
      <c r="A118" s="2"/>
      <c r="B118" s="2"/>
      <c r="C118" s="6"/>
      <c r="D118" s="6"/>
      <c r="E118" s="6"/>
      <c r="F118" s="6"/>
      <c r="G118" s="6"/>
      <c r="H118" s="3"/>
      <c r="I118" s="3"/>
    </row>
    <row r="119" spans="1:9" s="9" customFormat="1" ht="15.75" x14ac:dyDescent="0.25">
      <c r="A119" s="2" t="s">
        <v>187</v>
      </c>
      <c r="B119" s="2"/>
      <c r="C119" s="6"/>
      <c r="D119" s="6"/>
      <c r="E119" s="6"/>
      <c r="F119" s="6"/>
      <c r="G119" s="6"/>
      <c r="H119" s="3"/>
      <c r="I119" s="3"/>
    </row>
    <row r="120" spans="1:9" s="9" customFormat="1" ht="15.75" x14ac:dyDescent="0.25">
      <c r="A120" s="2" t="s">
        <v>188</v>
      </c>
      <c r="B120" s="2"/>
      <c r="C120" s="6"/>
      <c r="D120" s="6" t="s">
        <v>1</v>
      </c>
      <c r="E120" s="6" t="s">
        <v>1</v>
      </c>
      <c r="F120" s="6" t="s">
        <v>1</v>
      </c>
      <c r="G120" s="6" t="s">
        <v>1</v>
      </c>
      <c r="H120" s="3"/>
      <c r="I120" s="3"/>
    </row>
    <row r="121" spans="1:9" s="9" customFormat="1" ht="15.75" x14ac:dyDescent="0.25">
      <c r="A121" s="2" t="s">
        <v>40</v>
      </c>
      <c r="B121" s="2" t="s">
        <v>189</v>
      </c>
      <c r="C121" s="6">
        <v>600</v>
      </c>
      <c r="D121" s="6">
        <v>700</v>
      </c>
      <c r="E121" s="6">
        <v>700</v>
      </c>
      <c r="F121" s="6">
        <v>700</v>
      </c>
      <c r="G121" s="6">
        <v>700</v>
      </c>
      <c r="H121" s="3"/>
      <c r="I121" s="3"/>
    </row>
    <row r="122" spans="1:9" s="9" customFormat="1" ht="15.75" x14ac:dyDescent="0.25">
      <c r="A122" s="2" t="s">
        <v>42</v>
      </c>
      <c r="B122" s="2" t="s">
        <v>190</v>
      </c>
      <c r="C122" s="6">
        <v>11511.36</v>
      </c>
      <c r="D122" s="6">
        <v>0</v>
      </c>
      <c r="E122" s="6">
        <v>0</v>
      </c>
      <c r="F122" s="6">
        <v>0</v>
      </c>
      <c r="G122" s="6">
        <v>0</v>
      </c>
      <c r="H122" s="3"/>
      <c r="I122" s="3"/>
    </row>
    <row r="123" spans="1:9" s="9" customFormat="1" ht="15.75" x14ac:dyDescent="0.25">
      <c r="A123" s="2" t="s">
        <v>44</v>
      </c>
      <c r="B123" s="2"/>
      <c r="C123" s="6">
        <f t="shared" ref="C123:E123" si="22">SUM(C121:C122)</f>
        <v>12111.36</v>
      </c>
      <c r="D123" s="6">
        <v>700</v>
      </c>
      <c r="E123" s="6">
        <f t="shared" si="22"/>
        <v>700</v>
      </c>
      <c r="F123" s="6">
        <f t="shared" ref="F123" si="23">SUM(F121:F122)</f>
        <v>700</v>
      </c>
      <c r="G123" s="6">
        <v>700</v>
      </c>
      <c r="H123" s="3"/>
      <c r="I123" s="3"/>
    </row>
    <row r="124" spans="1:9" s="9" customFormat="1" ht="15.75" customHeight="1" x14ac:dyDescent="0.25">
      <c r="A124" s="2" t="s">
        <v>191</v>
      </c>
      <c r="B124" s="2"/>
      <c r="C124" s="6"/>
      <c r="D124" s="6"/>
      <c r="E124" s="6"/>
      <c r="F124" s="6"/>
      <c r="G124" s="6"/>
      <c r="H124" s="3"/>
      <c r="I124" s="3"/>
    </row>
    <row r="125" spans="1:9" s="9" customFormat="1" ht="15.75" x14ac:dyDescent="0.25">
      <c r="A125" s="2" t="s">
        <v>42</v>
      </c>
      <c r="B125" s="2" t="s">
        <v>192</v>
      </c>
      <c r="C125" s="6">
        <v>367.75</v>
      </c>
      <c r="D125" s="6">
        <v>1000</v>
      </c>
      <c r="E125" s="6">
        <v>1000</v>
      </c>
      <c r="F125" s="6">
        <v>1000</v>
      </c>
      <c r="G125" s="6">
        <v>1000</v>
      </c>
      <c r="H125" s="3"/>
      <c r="I125" s="3"/>
    </row>
    <row r="126" spans="1:9" s="9" customFormat="1" ht="15.75" x14ac:dyDescent="0.25">
      <c r="A126" s="2" t="s">
        <v>193</v>
      </c>
      <c r="B126" s="2"/>
      <c r="C126" s="6">
        <f t="shared" ref="C126:E126" si="24">SUM(C123+C125)</f>
        <v>12479.11</v>
      </c>
      <c r="D126" s="6">
        <v>1700</v>
      </c>
      <c r="E126" s="6">
        <f t="shared" si="24"/>
        <v>1700</v>
      </c>
      <c r="F126" s="6">
        <f t="shared" ref="F126" si="25">SUM(F123+F125)</f>
        <v>1700</v>
      </c>
      <c r="G126" s="6">
        <v>1700</v>
      </c>
      <c r="H126" s="3"/>
      <c r="I126" s="3"/>
    </row>
    <row r="127" spans="1:9" s="9" customFormat="1" ht="15.75" x14ac:dyDescent="0.25">
      <c r="A127" s="2" t="s">
        <v>194</v>
      </c>
      <c r="B127" s="2"/>
      <c r="C127" s="6"/>
      <c r="D127" s="6"/>
      <c r="E127" s="6"/>
      <c r="F127" s="6"/>
      <c r="G127" s="6"/>
      <c r="H127" s="3"/>
      <c r="I127" s="3"/>
    </row>
    <row r="128" spans="1:9" s="9" customFormat="1" ht="15.75" x14ac:dyDescent="0.25">
      <c r="A128" s="2" t="s">
        <v>56</v>
      </c>
      <c r="B128" s="10"/>
      <c r="C128" s="10"/>
      <c r="D128" s="10"/>
      <c r="E128" s="10"/>
      <c r="F128" s="10"/>
      <c r="G128" s="10"/>
      <c r="H128" s="3"/>
      <c r="I128" s="3"/>
    </row>
    <row r="129" spans="1:9" s="9" customFormat="1" ht="15.75" x14ac:dyDescent="0.25">
      <c r="A129" s="2" t="s">
        <v>57</v>
      </c>
      <c r="B129" s="2" t="s">
        <v>195</v>
      </c>
      <c r="C129" s="11">
        <v>5344</v>
      </c>
      <c r="D129" s="11">
        <v>8756</v>
      </c>
      <c r="E129" s="11">
        <v>8756</v>
      </c>
      <c r="F129" s="11">
        <v>8756</v>
      </c>
      <c r="G129" s="11">
        <v>8756</v>
      </c>
      <c r="H129" s="3"/>
      <c r="I129" s="3" t="s">
        <v>1</v>
      </c>
    </row>
    <row r="130" spans="1:9" s="9" customFormat="1" ht="15.75" x14ac:dyDescent="0.25">
      <c r="A130" s="2" t="s">
        <v>59</v>
      </c>
      <c r="B130" s="2" t="s">
        <v>196</v>
      </c>
      <c r="C130" s="11">
        <v>2769.94</v>
      </c>
      <c r="D130" s="11">
        <v>3200</v>
      </c>
      <c r="E130" s="11">
        <v>3200</v>
      </c>
      <c r="F130" s="11">
        <v>3200</v>
      </c>
      <c r="G130" s="11">
        <v>3200</v>
      </c>
      <c r="H130" s="3"/>
      <c r="I130" s="3"/>
    </row>
    <row r="131" spans="1:9" s="9" customFormat="1" ht="15.75" x14ac:dyDescent="0.25">
      <c r="A131" s="46" t="s">
        <v>197</v>
      </c>
      <c r="B131" s="2" t="s">
        <v>198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3"/>
      <c r="I131" s="3"/>
    </row>
    <row r="132" spans="1:9" s="9" customFormat="1" ht="15.75" x14ac:dyDescent="0.25">
      <c r="A132" s="2" t="s">
        <v>199</v>
      </c>
      <c r="B132" s="2" t="s">
        <v>200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3"/>
      <c r="I132" s="3"/>
    </row>
    <row r="133" spans="1:9" s="9" customFormat="1" ht="15.75" x14ac:dyDescent="0.25">
      <c r="A133" s="2" t="s">
        <v>201</v>
      </c>
      <c r="B133" s="2" t="s">
        <v>202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3"/>
      <c r="I133" s="3"/>
    </row>
    <row r="134" spans="1:9" s="9" customFormat="1" ht="15.75" x14ac:dyDescent="0.25">
      <c r="A134" s="2" t="s">
        <v>203</v>
      </c>
      <c r="B134" s="2" t="s">
        <v>204</v>
      </c>
      <c r="C134" s="11">
        <v>810</v>
      </c>
      <c r="D134" s="11">
        <v>800</v>
      </c>
      <c r="E134" s="11">
        <v>800</v>
      </c>
      <c r="F134" s="11">
        <v>800</v>
      </c>
      <c r="G134" s="11">
        <v>800</v>
      </c>
      <c r="H134" s="3"/>
      <c r="I134" s="3"/>
    </row>
    <row r="135" spans="1:9" s="9" customFormat="1" ht="15.75" x14ac:dyDescent="0.25">
      <c r="A135" s="2" t="s">
        <v>61</v>
      </c>
      <c r="B135" s="2" t="s">
        <v>205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3"/>
      <c r="I135" s="3"/>
    </row>
    <row r="136" spans="1:9" s="9" customFormat="1" ht="15.75" x14ac:dyDescent="0.25">
      <c r="A136" s="2" t="s">
        <v>65</v>
      </c>
      <c r="B136" s="2"/>
      <c r="C136" s="6">
        <f t="shared" ref="C136:E136" si="26">SUM(C129:C135)</f>
        <v>8923.94</v>
      </c>
      <c r="D136" s="6">
        <v>12756</v>
      </c>
      <c r="E136" s="6">
        <f t="shared" si="26"/>
        <v>12756</v>
      </c>
      <c r="F136" s="6">
        <f t="shared" ref="F136" si="27">SUM(F129:F135)</f>
        <v>12756</v>
      </c>
      <c r="G136" s="6">
        <v>12756</v>
      </c>
      <c r="H136" s="3"/>
      <c r="I136" s="3"/>
    </row>
    <row r="137" spans="1:9" s="9" customFormat="1" ht="15.75" x14ac:dyDescent="0.25">
      <c r="A137" s="2" t="s">
        <v>66</v>
      </c>
      <c r="B137" s="2"/>
      <c r="C137" s="10"/>
      <c r="D137" s="10"/>
      <c r="E137" s="10"/>
      <c r="F137" s="10"/>
      <c r="G137" s="10"/>
      <c r="H137" s="3"/>
      <c r="I137" s="3"/>
    </row>
    <row r="138" spans="1:9" s="9" customFormat="1" ht="15.75" x14ac:dyDescent="0.25">
      <c r="A138" s="2" t="s">
        <v>206</v>
      </c>
      <c r="B138" s="2"/>
      <c r="C138" s="10"/>
      <c r="D138" s="10"/>
      <c r="E138" s="10"/>
      <c r="F138" s="10"/>
      <c r="G138" s="10"/>
      <c r="H138" s="3"/>
      <c r="I138" s="3"/>
    </row>
    <row r="139" spans="1:9" s="9" customFormat="1" ht="15.75" x14ac:dyDescent="0.25">
      <c r="A139" s="2" t="s">
        <v>67</v>
      </c>
      <c r="B139" s="2" t="s">
        <v>68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3"/>
      <c r="I139" s="3"/>
    </row>
    <row r="140" spans="1:9" s="9" customFormat="1" ht="15.75" x14ac:dyDescent="0.25">
      <c r="A140" s="2" t="s">
        <v>69</v>
      </c>
      <c r="B140" s="2" t="s">
        <v>70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3"/>
      <c r="I140" s="3"/>
    </row>
    <row r="141" spans="1:9" s="9" customFormat="1" ht="15.75" x14ac:dyDescent="0.25">
      <c r="A141" s="2" t="s">
        <v>207</v>
      </c>
      <c r="B141" s="2" t="s">
        <v>208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3"/>
      <c r="I141" s="3"/>
    </row>
    <row r="142" spans="1:9" s="9" customFormat="1" ht="15.75" x14ac:dyDescent="0.25">
      <c r="A142" s="2" t="s">
        <v>71</v>
      </c>
      <c r="B142" s="2"/>
      <c r="C142" s="6">
        <f>SUM(C139:C141)</f>
        <v>0</v>
      </c>
      <c r="D142" s="6">
        <v>0</v>
      </c>
      <c r="E142" s="6">
        <f>SUM(E139:E141)</f>
        <v>0</v>
      </c>
      <c r="F142" s="6">
        <f>SUM(F139:F141)</f>
        <v>0</v>
      </c>
      <c r="G142" s="6">
        <v>0</v>
      </c>
      <c r="H142" s="3"/>
      <c r="I142" s="3"/>
    </row>
    <row r="143" spans="1:9" s="9" customFormat="1" ht="15.75" x14ac:dyDescent="0.25">
      <c r="A143" s="10"/>
      <c r="B143" s="10"/>
      <c r="C143" s="10"/>
      <c r="D143" s="10"/>
      <c r="E143" s="10"/>
      <c r="F143" s="10"/>
      <c r="G143" s="10"/>
      <c r="H143" s="6"/>
      <c r="I143" s="3"/>
    </row>
    <row r="144" spans="1:9" s="9" customFormat="1" ht="15.75" x14ac:dyDescent="0.25">
      <c r="A144" s="2" t="s">
        <v>72</v>
      </c>
      <c r="B144" s="10"/>
      <c r="C144" s="30">
        <f>SUM(C74+C82+C95+C109+C117+C126+C136+C142)</f>
        <v>104298.76000000001</v>
      </c>
      <c r="D144" s="30">
        <v>124836</v>
      </c>
      <c r="E144" s="30">
        <f>SUM(E74+E82+E95+E109+E117+E126+E136+E142)</f>
        <v>129401.375</v>
      </c>
      <c r="F144" s="30">
        <f>SUM(F74+F82+F95+F109+F117+F126+F136+F142)</f>
        <v>131221.375</v>
      </c>
      <c r="G144" s="30">
        <v>129401.375</v>
      </c>
      <c r="I144" s="3"/>
    </row>
    <row r="145" spans="1:9" s="9" customFormat="1" ht="15.75" x14ac:dyDescent="0.25">
      <c r="A145" s="2" t="s">
        <v>34</v>
      </c>
      <c r="B145" s="10"/>
      <c r="C145" s="10"/>
      <c r="D145" s="10"/>
      <c r="E145" s="10"/>
      <c r="F145" s="10"/>
      <c r="G145" s="10"/>
      <c r="H145" s="3"/>
      <c r="I145" s="3"/>
    </row>
    <row r="146" spans="1:9" s="9" customFormat="1" ht="15.75" x14ac:dyDescent="0.25">
      <c r="A146" s="10"/>
      <c r="B146" s="10"/>
      <c r="C146" s="10"/>
      <c r="D146" s="10"/>
      <c r="E146" s="10"/>
      <c r="F146" s="10"/>
      <c r="G146" s="10"/>
      <c r="H146" s="3"/>
      <c r="I146" s="3"/>
    </row>
    <row r="147" spans="1:9" s="9" customFormat="1" x14ac:dyDescent="0.25">
      <c r="A147" s="8"/>
      <c r="B147" s="8"/>
    </row>
    <row r="148" spans="1:9" s="9" customFormat="1" x14ac:dyDescent="0.25">
      <c r="A148" s="8"/>
      <c r="B148" s="8"/>
    </row>
    <row r="149" spans="1:9" s="3" customFormat="1" ht="15.75" x14ac:dyDescent="0.25">
      <c r="A149" s="2"/>
      <c r="B149" s="2"/>
    </row>
    <row r="150" spans="1:9" s="3" customFormat="1" ht="15.75" x14ac:dyDescent="0.25">
      <c r="A150" s="2"/>
      <c r="B150" s="2"/>
    </row>
    <row r="151" spans="1:9" s="3" customFormat="1" ht="15.75" x14ac:dyDescent="0.25">
      <c r="A151" s="2"/>
      <c r="B151" s="2"/>
    </row>
    <row r="152" spans="1:9" s="3" customFormat="1" ht="15.75" x14ac:dyDescent="0.25">
      <c r="A152" s="2"/>
      <c r="B152" s="2"/>
    </row>
    <row r="153" spans="1:9" s="3" customFormat="1" ht="15.75" x14ac:dyDescent="0.25">
      <c r="A153" s="2"/>
      <c r="B153" s="2"/>
    </row>
    <row r="154" spans="1:9" s="3" customFormat="1" ht="15.75" x14ac:dyDescent="0.25">
      <c r="A154" s="2"/>
      <c r="B154" s="2"/>
    </row>
    <row r="155" spans="1:9" s="3" customFormat="1" ht="15.75" x14ac:dyDescent="0.25">
      <c r="A155" s="2"/>
      <c r="B155" s="2"/>
    </row>
    <row r="156" spans="1:9" s="3" customFormat="1" ht="15.75" x14ac:dyDescent="0.25">
      <c r="A156" s="2"/>
      <c r="B156" s="2"/>
    </row>
    <row r="157" spans="1:9" s="3" customFormat="1" ht="15.75" x14ac:dyDescent="0.25">
      <c r="A157" s="2"/>
      <c r="B157" s="2"/>
    </row>
    <row r="158" spans="1:9" s="3" customFormat="1" ht="15.75" x14ac:dyDescent="0.25">
      <c r="A158" s="2"/>
      <c r="B158" s="2"/>
    </row>
    <row r="159" spans="1:9" s="3" customFormat="1" ht="15.75" x14ac:dyDescent="0.25">
      <c r="A159" s="2"/>
      <c r="B159" s="2"/>
    </row>
    <row r="160" spans="1:9" s="3" customFormat="1" ht="15.75" x14ac:dyDescent="0.25">
      <c r="A160" s="2"/>
      <c r="B160" s="2"/>
    </row>
    <row r="161" spans="1:2" s="3" customFormat="1" ht="15.75" x14ac:dyDescent="0.25">
      <c r="A161" s="2"/>
      <c r="B161" s="2"/>
    </row>
    <row r="162" spans="1:2" s="3" customFormat="1" ht="15.75" x14ac:dyDescent="0.25">
      <c r="A162" s="2"/>
      <c r="B162" s="2"/>
    </row>
    <row r="163" spans="1:2" s="3" customFormat="1" ht="15.75" x14ac:dyDescent="0.25">
      <c r="A163" s="2"/>
      <c r="B163" s="2"/>
    </row>
    <row r="164" spans="1:2" s="3" customFormat="1" ht="15.75" x14ac:dyDescent="0.25">
      <c r="A164" s="2"/>
      <c r="B164" s="2"/>
    </row>
    <row r="165" spans="1:2" s="3" customFormat="1" ht="15.75" x14ac:dyDescent="0.25">
      <c r="A165" s="2"/>
      <c r="B165" s="2"/>
    </row>
    <row r="166" spans="1:2" s="3" customFormat="1" ht="15.75" x14ac:dyDescent="0.25">
      <c r="A166" s="2"/>
      <c r="B166" s="2"/>
    </row>
    <row r="167" spans="1:2" s="3" customFormat="1" ht="15.75" x14ac:dyDescent="0.25">
      <c r="A167" s="2"/>
      <c r="B167" s="2"/>
    </row>
    <row r="168" spans="1:2" s="3" customFormat="1" ht="15.75" x14ac:dyDescent="0.25">
      <c r="A168" s="2"/>
      <c r="B168" s="2"/>
    </row>
    <row r="169" spans="1:2" s="3" customFormat="1" ht="15.75" x14ac:dyDescent="0.25">
      <c r="A169" s="2"/>
      <c r="B169" s="2"/>
    </row>
    <row r="170" spans="1:2" s="3" customFormat="1" ht="15.75" x14ac:dyDescent="0.25">
      <c r="A170" s="2"/>
      <c r="B170" s="2"/>
    </row>
    <row r="171" spans="1:2" s="3" customFormat="1" ht="15.75" x14ac:dyDescent="0.25">
      <c r="A171" s="2"/>
      <c r="B171" s="2"/>
    </row>
    <row r="172" spans="1:2" s="3" customFormat="1" ht="15.75" x14ac:dyDescent="0.25">
      <c r="A172" s="2"/>
      <c r="B172" s="2"/>
    </row>
    <row r="173" spans="1:2" s="3" customFormat="1" ht="15.75" x14ac:dyDescent="0.25">
      <c r="A173" s="2"/>
      <c r="B173" s="2"/>
    </row>
    <row r="174" spans="1:2" s="3" customFormat="1" ht="15.75" x14ac:dyDescent="0.25">
      <c r="A174" s="2"/>
      <c r="B174" s="2"/>
    </row>
    <row r="175" spans="1:2" s="3" customFormat="1" ht="15.75" x14ac:dyDescent="0.25">
      <c r="A175" s="2"/>
      <c r="B175" s="2"/>
    </row>
    <row r="176" spans="1:2" s="3" customFormat="1" ht="15.75" x14ac:dyDescent="0.25">
      <c r="A176" s="2"/>
      <c r="B176" s="2"/>
    </row>
    <row r="177" spans="1:2" s="3" customFormat="1" ht="15.75" x14ac:dyDescent="0.25">
      <c r="A177" s="2"/>
      <c r="B177" s="2"/>
    </row>
    <row r="178" spans="1:2" s="3" customFormat="1" ht="15.75" x14ac:dyDescent="0.25">
      <c r="A178" s="2"/>
      <c r="B178" s="2"/>
    </row>
    <row r="179" spans="1:2" s="3" customFormat="1" ht="15.75" x14ac:dyDescent="0.25">
      <c r="A179" s="2"/>
      <c r="B179" s="2"/>
    </row>
    <row r="180" spans="1:2" s="3" customFormat="1" ht="15.75" x14ac:dyDescent="0.25">
      <c r="A180" s="2"/>
      <c r="B180" s="2"/>
    </row>
    <row r="181" spans="1:2" s="3" customFormat="1" ht="15.75" x14ac:dyDescent="0.25">
      <c r="A181" s="2"/>
      <c r="B181" s="2"/>
    </row>
    <row r="182" spans="1:2" s="3" customFormat="1" ht="15.75" x14ac:dyDescent="0.25">
      <c r="A182" s="2"/>
      <c r="B182" s="2"/>
    </row>
    <row r="183" spans="1:2" s="3" customFormat="1" ht="15.75" x14ac:dyDescent="0.25">
      <c r="A183" s="2"/>
      <c r="B183" s="2"/>
    </row>
    <row r="184" spans="1:2" s="3" customFormat="1" ht="15.75" x14ac:dyDescent="0.25">
      <c r="A184" s="2"/>
      <c r="B184" s="2"/>
    </row>
    <row r="185" spans="1:2" s="3" customFormat="1" ht="15.75" x14ac:dyDescent="0.25">
      <c r="A185" s="2"/>
      <c r="B185" s="2"/>
    </row>
    <row r="186" spans="1:2" s="3" customFormat="1" ht="15.75" x14ac:dyDescent="0.25">
      <c r="A186" s="2"/>
      <c r="B186" s="2"/>
    </row>
    <row r="187" spans="1:2" s="3" customFormat="1" ht="15.75" x14ac:dyDescent="0.25">
      <c r="A187" s="2"/>
      <c r="B187" s="2"/>
    </row>
    <row r="188" spans="1:2" s="3" customFormat="1" ht="15.75" x14ac:dyDescent="0.25">
      <c r="A188" s="2"/>
      <c r="B188" s="2"/>
    </row>
    <row r="189" spans="1:2" s="3" customFormat="1" ht="15.75" x14ac:dyDescent="0.25">
      <c r="A189" s="2"/>
      <c r="B189" s="2"/>
    </row>
    <row r="190" spans="1:2" s="3" customFormat="1" ht="15.75" x14ac:dyDescent="0.25">
      <c r="A190" s="2"/>
      <c r="B190" s="2"/>
    </row>
  </sheetData>
  <printOptions gridLines="1"/>
  <pageMargins left="0.2" right="0.2" top="0.25" bottom="0.25" header="0.3" footer="0.3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FC8D6AA2E3148A4798BCFE3EE8BC6" ma:contentTypeVersion="16" ma:contentTypeDescription="Create a new document." ma:contentTypeScope="" ma:versionID="954a962a7d3bef70e4eb801ca71cfb07">
  <xsd:schema xmlns:xsd="http://www.w3.org/2001/XMLSchema" xmlns:xs="http://www.w3.org/2001/XMLSchema" xmlns:p="http://schemas.microsoft.com/office/2006/metadata/properties" xmlns:ns2="28d6767f-82a8-4fed-bea2-c5d1be46a06c" xmlns:ns3="f679640c-3313-4c05-af9a-33b917b28423" targetNamespace="http://schemas.microsoft.com/office/2006/metadata/properties" ma:root="true" ma:fieldsID="0d4137a17592d5cd2144da31c356e9c2" ns2:_="" ns3:_="">
    <xsd:import namespace="28d6767f-82a8-4fed-bea2-c5d1be46a06c"/>
    <xsd:import namespace="f679640c-3313-4c05-af9a-33b917b28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DateModified" minOccurs="0"/>
                <xsd:element ref="ns2:MediaServiceDateTaken" minOccurs="0"/>
                <xsd:element ref="ns2:MediaServiceOCR" minOccurs="0"/>
                <xsd:element ref="ns2:Search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Fi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767f-82a8-4fed-bea2-c5d1be46a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DateModified" ma:index="15" nillable="true" ma:displayName="Date Modified" ma:format="DateOnly" ma:internalName="DateModified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earch" ma:index="18" ma:displayName="Search" ma:list="{28d6767f-82a8-4fed-bea2-c5d1be46a06c}" ma:internalName="Search" ma:showField="Title">
      <xsd:simpleType>
        <xsd:restriction base="dms:Lookup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nd" ma:index="23" nillable="true" ma:displayName="Find" ma:format="Dropdown" ma:list="3441dde8-577a-4ad6-bda8-2d4d223fd36c" ma:internalName="Find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9640c-3313-4c05-af9a-33b917b2842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 xmlns="28d6767f-82a8-4fed-bea2-c5d1be46a06c"/>
    <DateModified xmlns="28d6767f-82a8-4fed-bea2-c5d1be46a06c" xsi:nil="true"/>
    <Find xmlns="28d6767f-82a8-4fed-bea2-c5d1be46a06c" xsi:nil="true"/>
  </documentManagement>
</p:properties>
</file>

<file path=customXml/itemProps1.xml><?xml version="1.0" encoding="utf-8"?>
<ds:datastoreItem xmlns:ds="http://schemas.openxmlformats.org/officeDocument/2006/customXml" ds:itemID="{44DA409A-7467-499B-8D97-2F40EE851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0315E1-7E7E-40C3-8F14-D34C9EA8029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8d6767f-82a8-4fed-bea2-c5d1be46a06c"/>
    <ds:schemaRef ds:uri="f679640c-3313-4c05-af9a-33b917b2842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2DD203-2456-4DFF-A511-DD34B0839AC7}">
  <ds:schemaRefs>
    <ds:schemaRef ds:uri="http://schemas.microsoft.com/office/2006/metadata/properties"/>
    <ds:schemaRef ds:uri="http://www.w3.org/2000/xmlns/"/>
    <ds:schemaRef ds:uri="28d6767f-82a8-4fed-bea2-c5d1be46a06c"/>
    <ds:schemaRef ds:uri="http://www.w3.org/2001/XMLSchema-instan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 SUMMARY ADOPTED</vt:lpstr>
      <vt:lpstr>HIGHWAY REVENUES 2025</vt:lpstr>
      <vt:lpstr>HIGHWAY APPROPRIATIONS 2025</vt:lpstr>
      <vt:lpstr>GENERAL REV 2025</vt:lpstr>
      <vt:lpstr>GENERAL APPROP 2025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Dave O'Brien</cp:lastModifiedBy>
  <cp:revision/>
  <cp:lastPrinted>2024-11-06T19:42:11Z</cp:lastPrinted>
  <dcterms:created xsi:type="dcterms:W3CDTF">2013-08-23T01:07:00Z</dcterms:created>
  <dcterms:modified xsi:type="dcterms:W3CDTF">2024-11-08T16:25:19Z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0x010100856FC8D6AA2E3148A4798BCFE3EE8BC6</vt:lpwstr>
  </property>
</Properties>
</file>