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115" windowHeight="946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Sheet1!$A:$F,Sheet1!$1:$2</definedName>
  </definedNames>
  <calcPr calcId="125725"/>
</workbook>
</file>

<file path=xl/calcChain.xml><?xml version="1.0" encoding="utf-8"?>
<calcChain xmlns="http://schemas.openxmlformats.org/spreadsheetml/2006/main">
  <c r="N14" i="1"/>
  <c r="M124"/>
  <c r="M123"/>
  <c r="I151"/>
  <c r="N125"/>
  <c r="K124"/>
  <c r="K123"/>
  <c r="K119"/>
  <c r="M119" s="1"/>
  <c r="K90"/>
  <c r="M90" s="1"/>
  <c r="K89"/>
  <c r="M89" s="1"/>
  <c r="K78"/>
  <c r="M78" s="1"/>
  <c r="G60"/>
  <c r="L44"/>
  <c r="M17"/>
  <c r="K9"/>
  <c r="K11"/>
  <c r="K12"/>
  <c r="M164"/>
  <c r="M161"/>
  <c r="M155"/>
  <c r="M154"/>
  <c r="L151"/>
  <c r="I165"/>
  <c r="G165"/>
  <c r="I60"/>
  <c r="I44"/>
  <c r="K163" l="1"/>
  <c r="M163" s="1"/>
  <c r="M162"/>
  <c r="K160"/>
  <c r="M160" s="1"/>
  <c r="K156"/>
  <c r="M156" s="1"/>
  <c r="K150"/>
  <c r="M150" s="1"/>
  <c r="K149"/>
  <c r="M149" s="1"/>
  <c r="K148"/>
  <c r="M148" s="1"/>
  <c r="K147"/>
  <c r="M147" s="1"/>
  <c r="K146"/>
  <c r="M146" s="1"/>
  <c r="K145"/>
  <c r="M145" s="1"/>
  <c r="K144"/>
  <c r="M144" s="1"/>
  <c r="K143"/>
  <c r="M143" s="1"/>
  <c r="K142"/>
  <c r="M142" s="1"/>
  <c r="K141"/>
  <c r="M141" s="1"/>
  <c r="K140"/>
  <c r="M140" s="1"/>
  <c r="K139"/>
  <c r="M139" s="1"/>
  <c r="K138"/>
  <c r="M138" s="1"/>
  <c r="K137"/>
  <c r="M137" s="1"/>
  <c r="K136"/>
  <c r="M136" s="1"/>
  <c r="K135"/>
  <c r="M135" s="1"/>
  <c r="K134"/>
  <c r="M134" s="1"/>
  <c r="K133"/>
  <c r="M133" s="1"/>
  <c r="K132"/>
  <c r="M132" s="1"/>
  <c r="K131"/>
  <c r="M131" s="1"/>
  <c r="K130"/>
  <c r="M130" s="1"/>
  <c r="K129"/>
  <c r="M129" s="1"/>
  <c r="K122"/>
  <c r="M122" s="1"/>
  <c r="K120"/>
  <c r="M120" s="1"/>
  <c r="K118"/>
  <c r="M118" s="1"/>
  <c r="K117"/>
  <c r="M117" s="1"/>
  <c r="K116"/>
  <c r="M116" s="1"/>
  <c r="K115"/>
  <c r="M115" s="1"/>
  <c r="K114"/>
  <c r="M114" s="1"/>
  <c r="K113"/>
  <c r="M113" s="1"/>
  <c r="K112"/>
  <c r="M112" s="1"/>
  <c r="K111"/>
  <c r="M111" s="1"/>
  <c r="K110"/>
  <c r="M110" s="1"/>
  <c r="K109"/>
  <c r="M109" s="1"/>
  <c r="K108"/>
  <c r="M108" s="1"/>
  <c r="K107"/>
  <c r="M107" s="1"/>
  <c r="K104"/>
  <c r="M104" s="1"/>
  <c r="K102"/>
  <c r="M102" s="1"/>
  <c r="K101"/>
  <c r="M101" s="1"/>
  <c r="K100"/>
  <c r="M100" s="1"/>
  <c r="K98"/>
  <c r="M98" s="1"/>
  <c r="K97"/>
  <c r="M97" s="1"/>
  <c r="K96"/>
  <c r="M96" s="1"/>
  <c r="K95"/>
  <c r="M95" s="1"/>
  <c r="K94"/>
  <c r="M94" s="1"/>
  <c r="K93"/>
  <c r="M93" s="1"/>
  <c r="K92"/>
  <c r="M92" s="1"/>
  <c r="K88"/>
  <c r="M88" s="1"/>
  <c r="K87"/>
  <c r="M87" s="1"/>
  <c r="K86"/>
  <c r="M86" s="1"/>
  <c r="K85"/>
  <c r="M85" s="1"/>
  <c r="K84"/>
  <c r="M84" s="1"/>
  <c r="K83"/>
  <c r="M83" s="1"/>
  <c r="K82"/>
  <c r="M82" s="1"/>
  <c r="K81"/>
  <c r="M81" s="1"/>
  <c r="K80"/>
  <c r="M80" s="1"/>
  <c r="K79"/>
  <c r="M79" s="1"/>
  <c r="K77"/>
  <c r="M77" s="1"/>
  <c r="K76"/>
  <c r="M76" s="1"/>
  <c r="K75"/>
  <c r="M75" s="1"/>
  <c r="K74"/>
  <c r="M74" s="1"/>
  <c r="K73"/>
  <c r="M73" s="1"/>
  <c r="K72"/>
  <c r="M72" s="1"/>
  <c r="K71"/>
  <c r="M71" s="1"/>
  <c r="K70"/>
  <c r="M70" s="1"/>
  <c r="K69"/>
  <c r="M69" s="1"/>
  <c r="K68"/>
  <c r="M68" s="1"/>
  <c r="K67"/>
  <c r="M67" s="1"/>
  <c r="K66"/>
  <c r="M66" s="1"/>
  <c r="K65"/>
  <c r="M65" s="1"/>
  <c r="K64"/>
  <c r="M64" s="1"/>
  <c r="K63"/>
  <c r="M63" s="1"/>
  <c r="K62"/>
  <c r="M62" s="1"/>
  <c r="K61"/>
  <c r="M61" s="1"/>
  <c r="K59"/>
  <c r="M59" s="1"/>
  <c r="K58"/>
  <c r="M58" s="1"/>
  <c r="K57"/>
  <c r="M57" s="1"/>
  <c r="K56"/>
  <c r="M56" s="1"/>
  <c r="K55"/>
  <c r="M55" s="1"/>
  <c r="K54"/>
  <c r="M54" s="1"/>
  <c r="K53"/>
  <c r="M53" s="1"/>
  <c r="K52"/>
  <c r="M52" s="1"/>
  <c r="K51"/>
  <c r="M51" s="1"/>
  <c r="K50"/>
  <c r="M50" s="1"/>
  <c r="K49"/>
  <c r="M49" s="1"/>
  <c r="K48"/>
  <c r="M48" s="1"/>
  <c r="K47"/>
  <c r="M47" s="1"/>
  <c r="K43"/>
  <c r="M43" s="1"/>
  <c r="K42"/>
  <c r="M42" s="1"/>
  <c r="K41"/>
  <c r="M41" s="1"/>
  <c r="K40"/>
  <c r="M40" s="1"/>
  <c r="K39"/>
  <c r="M39" s="1"/>
  <c r="K38"/>
  <c r="M38" s="1"/>
  <c r="K36"/>
  <c r="M36" s="1"/>
  <c r="K35"/>
  <c r="M35" s="1"/>
  <c r="K34"/>
  <c r="M34" s="1"/>
  <c r="K33"/>
  <c r="M33" s="1"/>
  <c r="K32"/>
  <c r="M32" s="1"/>
  <c r="K31"/>
  <c r="M31" s="1"/>
  <c r="K30"/>
  <c r="M30" s="1"/>
  <c r="K29"/>
  <c r="M29" s="1"/>
  <c r="K28"/>
  <c r="M28" s="1"/>
  <c r="K27"/>
  <c r="M27" s="1"/>
  <c r="K25"/>
  <c r="M25" s="1"/>
  <c r="K21"/>
  <c r="M21" s="1"/>
  <c r="K20"/>
  <c r="M20" s="1"/>
  <c r="K19"/>
  <c r="M19" s="1"/>
  <c r="K18"/>
  <c r="M18" s="1"/>
  <c r="K16"/>
  <c r="K15"/>
  <c r="K13"/>
  <c r="M13" s="1"/>
  <c r="M12"/>
  <c r="M11"/>
  <c r="K10"/>
  <c r="M10" s="1"/>
  <c r="M9"/>
  <c r="M8"/>
  <c r="M7"/>
  <c r="K6"/>
  <c r="N37"/>
  <c r="N165"/>
  <c r="N151"/>
  <c r="N60"/>
  <c r="N44"/>
  <c r="N23"/>
  <c r="L165"/>
  <c r="L157"/>
  <c r="L60"/>
  <c r="L14"/>
  <c r="G157"/>
  <c r="K157" s="1"/>
  <c r="G151"/>
  <c r="K151" s="1"/>
  <c r="M151" s="1"/>
  <c r="G125"/>
  <c r="K125" s="1"/>
  <c r="M125" s="1"/>
  <c r="K103"/>
  <c r="M103" s="1"/>
  <c r="K99"/>
  <c r="M99" s="1"/>
  <c r="K91"/>
  <c r="M91" s="1"/>
  <c r="K60"/>
  <c r="G44"/>
  <c r="K44" s="1"/>
  <c r="M44" s="1"/>
  <c r="G37"/>
  <c r="K37" s="1"/>
  <c r="G22"/>
  <c r="K22" s="1"/>
  <c r="M22" s="1"/>
  <c r="G14"/>
  <c r="M60" l="1"/>
  <c r="M157"/>
  <c r="M37"/>
  <c r="K165"/>
  <c r="M165" s="1"/>
  <c r="K14"/>
  <c r="M14" s="1"/>
  <c r="N153"/>
  <c r="M105"/>
  <c r="G23"/>
  <c r="K23" s="1"/>
  <c r="M23" s="1"/>
  <c r="K127"/>
  <c r="M127" s="1"/>
  <c r="G152" l="1"/>
  <c r="M152" s="1"/>
  <c r="K153" l="1"/>
  <c r="M153" s="1"/>
  <c r="K167" l="1"/>
  <c r="M167" s="1"/>
</calcChain>
</file>

<file path=xl/sharedStrings.xml><?xml version="1.0" encoding="utf-8"?>
<sst xmlns="http://schemas.openxmlformats.org/spreadsheetml/2006/main" count="171" uniqueCount="171">
  <si>
    <t>Ordinary Income/Expense</t>
  </si>
  <si>
    <t>Income</t>
  </si>
  <si>
    <t>400 · Fee Income</t>
  </si>
  <si>
    <t>406 · Discounts</t>
  </si>
  <si>
    <t>405 · Townhouse Fees</t>
  </si>
  <si>
    <t>401 · Cabana Maintenance Fees</t>
  </si>
  <si>
    <t>402 · Condominium Maintenance Fees</t>
  </si>
  <si>
    <t>403 · Restaurant Assessment</t>
  </si>
  <si>
    <t>404 · Mid-Rise Fees</t>
  </si>
  <si>
    <t>490 · Finance Charge Income</t>
  </si>
  <si>
    <t>400 · Fee Income - Other</t>
  </si>
  <si>
    <t>Total 400 · Fee Income</t>
  </si>
  <si>
    <t>475 · Misc Income</t>
  </si>
  <si>
    <t>475.3 · Wine Glass Sales</t>
  </si>
  <si>
    <t>475.2 · Garage Door Remotes</t>
  </si>
  <si>
    <t>475.1 · Purchase Discounts</t>
  </si>
  <si>
    <t>475 · Misc Income - Other</t>
  </si>
  <si>
    <t>Total 475 · Misc Income</t>
  </si>
  <si>
    <t>Total Income</t>
  </si>
  <si>
    <t>Expense</t>
  </si>
  <si>
    <t>720 · Bank Fees/Maintenace Fees</t>
  </si>
  <si>
    <t>628 · Restaurant &amp; Expenses</t>
  </si>
  <si>
    <t>628.14 · Restaurant-Functions</t>
  </si>
  <si>
    <t>628.13 · Restaurant-Linens</t>
  </si>
  <si>
    <t>628.12 · Restaurant-Meal Subsidies</t>
  </si>
  <si>
    <t>628.11 · Restaurant - Maintenance</t>
  </si>
  <si>
    <t>628.9 · Restaurant Licenses</t>
  </si>
  <si>
    <t>628.10 · Restaurant Equipment</t>
  </si>
  <si>
    <t>628.8 · Restaurant-Entertainment</t>
  </si>
  <si>
    <t>628.5 · Restaurant weekly cleaning</t>
  </si>
  <si>
    <t>628.4 · Insurance-Property/Bodily Injur</t>
  </si>
  <si>
    <t>628.3 · Liquor Liability Insurance</t>
  </si>
  <si>
    <t>Total 628 · Restaurant &amp; Expenses</t>
  </si>
  <si>
    <t>702 · Townhouse Allocations</t>
  </si>
  <si>
    <t>702.5 · Payroll Taxes-Townhouse</t>
  </si>
  <si>
    <t>702.4 · Maintenance Mgr Salary-Townhous</t>
  </si>
  <si>
    <t>702.3 · Maintenance Salary-Townhouse</t>
  </si>
  <si>
    <t>702.2 · Manager Salary-Townhouse</t>
  </si>
  <si>
    <t>Total 702 · Townhouse Allocations</t>
  </si>
  <si>
    <t>715 · Interest Expense</t>
  </si>
  <si>
    <t>500 · Adminstrative</t>
  </si>
  <si>
    <t>513 · Internet</t>
  </si>
  <si>
    <t>501 · Accounting Fees</t>
  </si>
  <si>
    <t>502 · Advertising</t>
  </si>
  <si>
    <t>503 · Office Supplies</t>
  </si>
  <si>
    <t>504 · Printing</t>
  </si>
  <si>
    <t>505 · Postage</t>
  </si>
  <si>
    <t>506 · Other Professional Fees</t>
  </si>
  <si>
    <t>507 · Legal Fees</t>
  </si>
  <si>
    <t>508 · Licenses</t>
  </si>
  <si>
    <t>509 · Audit</t>
  </si>
  <si>
    <t>510 · Computer/Copier Expenses</t>
  </si>
  <si>
    <t>511 · Telephone &amp; Answering Services</t>
  </si>
  <si>
    <t>512 · Miscellaneous Administrative</t>
  </si>
  <si>
    <t>Total 500 · Adminstrative</t>
  </si>
  <si>
    <t>600 · Operations</t>
  </si>
  <si>
    <t>630.1 · Cable TV Expense</t>
  </si>
  <si>
    <t>623.1 · Gasoline Expense</t>
  </si>
  <si>
    <t>609.1 · Irrigation Expense</t>
  </si>
  <si>
    <t>636 · Carpentry</t>
  </si>
  <si>
    <t>635 · Entry Gate</t>
  </si>
  <si>
    <t>634 · Locksmithing</t>
  </si>
  <si>
    <t>629.1 · Carpentry &amp; Deck Repair</t>
  </si>
  <si>
    <t>650 · Automobile expense</t>
  </si>
  <si>
    <t>633 · Gas-Utilities</t>
  </si>
  <si>
    <t>632 · Water</t>
  </si>
  <si>
    <t>631 · Electric</t>
  </si>
  <si>
    <t>604 · Uniforms</t>
  </si>
  <si>
    <t>605 · Exterminating &amp; Pest Control</t>
  </si>
  <si>
    <t>606 · Refuse Removal</t>
  </si>
  <si>
    <t>608 · Fire Prevention</t>
  </si>
  <si>
    <t>609 · Grounds Maintenance/Landscaping</t>
  </si>
  <si>
    <t>611 · Plumbing Repairs</t>
  </si>
  <si>
    <t>612 · Electrical Repairs</t>
  </si>
  <si>
    <t>613 · Roofing Repairs</t>
  </si>
  <si>
    <t>615 · Septic Systems</t>
  </si>
  <si>
    <t>616 · Materials and Supplies</t>
  </si>
  <si>
    <t>617 · Door and Window Repairs</t>
  </si>
  <si>
    <t>618 · Alarm Systems</t>
  </si>
  <si>
    <t>620 · Pool Expenses</t>
  </si>
  <si>
    <t>620.1 · Pool Locker Room Cleaning</t>
  </si>
  <si>
    <t>620 · Pool Expenses - Other</t>
  </si>
  <si>
    <t>Total 620 · Pool Expenses</t>
  </si>
  <si>
    <t>621 · Snow Removal</t>
  </si>
  <si>
    <t>622 · Interior &amp; Exterior Painting</t>
  </si>
  <si>
    <t>623 · Vehicle &amp; Equipment Repairs</t>
  </si>
  <si>
    <t>624 · Other Maintenance Expenses</t>
  </si>
  <si>
    <t>626 · Building Hardware</t>
  </si>
  <si>
    <t>626.1 · Small Tools</t>
  </si>
  <si>
    <t>626 · Building Hardware - Other</t>
  </si>
  <si>
    <t>Total 626 · Building Hardware</t>
  </si>
  <si>
    <t>627 · Beach Cleaning</t>
  </si>
  <si>
    <t>627.5 · Beach Testing</t>
  </si>
  <si>
    <t>627 · Beach Cleaning - Other</t>
  </si>
  <si>
    <t>Total 627 · Beach Cleaning</t>
  </si>
  <si>
    <t>629 · Property &amp; Liability Insurance</t>
  </si>
  <si>
    <t>Total 600 · Operations</t>
  </si>
  <si>
    <t>650 Payroll &amp; Benefits</t>
  </si>
  <si>
    <t>678 · Payroll Processing Fees</t>
  </si>
  <si>
    <t>661 · Temporary Labor- Outside Servic</t>
  </si>
  <si>
    <t>664 · Manager Salary</t>
  </si>
  <si>
    <t>665 · Maintenance Manager Payroll</t>
  </si>
  <si>
    <t>666 · Maintenance Empl. Payroll</t>
  </si>
  <si>
    <t>667 · Pool &amp; Beach Payroll</t>
  </si>
  <si>
    <t>668 · Payroll Taxes</t>
  </si>
  <si>
    <t>672 · FUTA Expense</t>
  </si>
  <si>
    <t>671 · SUTA Expense</t>
  </si>
  <si>
    <t>670 · FICA Expense</t>
  </si>
  <si>
    <t>668 · Payroll Taxes - Other</t>
  </si>
  <si>
    <t>675 · Workers' Compensation Insurance</t>
  </si>
  <si>
    <t>676 · Employee Benefits</t>
  </si>
  <si>
    <t>676.1 · Managers Health Insurance</t>
  </si>
  <si>
    <t>Total 676 · Employee Benefits</t>
  </si>
  <si>
    <t>Total 650 Payroll &amp; Benefits</t>
  </si>
  <si>
    <t>685 · Mid-Rise Allocations</t>
  </si>
  <si>
    <t>696.7 · Seasonal Maintenance-PR</t>
  </si>
  <si>
    <t>685.2 · Mid-Rise Window Cleaning</t>
  </si>
  <si>
    <t>685.1 · Mid-Rise Allocation-Other</t>
  </si>
  <si>
    <t>696.6 · PR Taxes-Mid-Rise</t>
  </si>
  <si>
    <t>696.4 · Maintenance Mrg. Sal.-Mid-rise</t>
  </si>
  <si>
    <t>696.3 · Maintenance Salary-Mid-Rise</t>
  </si>
  <si>
    <t>696.2 · Manager Salary-Mid-Rise</t>
  </si>
  <si>
    <t>696.1 · Mid-Rise Cleaning</t>
  </si>
  <si>
    <t>689.2 · Supplies - Mid Rise</t>
  </si>
  <si>
    <t>689.1 · R&amp;M-trash chutes</t>
  </si>
  <si>
    <t>688.1 · R&amp;M-garage parking levels</t>
  </si>
  <si>
    <t>687.1 · R&amp;M-ventilating Equip/systems</t>
  </si>
  <si>
    <t>695 · Building Hardware - Mid-Rise</t>
  </si>
  <si>
    <t>694 · Int. &amp; Ext. Painting - Mid-Rise</t>
  </si>
  <si>
    <t>693 · Door &amp; Window Repairs - Mid-Ris</t>
  </si>
  <si>
    <t>691 · Electrical Repairs - Mid-Rise</t>
  </si>
  <si>
    <t>690 · Plumbing Repairs - Mid-Rise</t>
  </si>
  <si>
    <t>689 · Fire Prevention - Mid-Rise</t>
  </si>
  <si>
    <t>686 · Electric Allocation</t>
  </si>
  <si>
    <t>687 · R&amp;M-Entrance,lobby,hall</t>
  </si>
  <si>
    <t>688 · Elevator Allocation - Mid-Rise</t>
  </si>
  <si>
    <t>Total 685 · Mid-Rise Allocations</t>
  </si>
  <si>
    <t>Total Expense</t>
  </si>
  <si>
    <t>Net Ordinary Income</t>
  </si>
  <si>
    <t>Other Income/Expense</t>
  </si>
  <si>
    <t>Other Income</t>
  </si>
  <si>
    <t>470 · Interest Income</t>
  </si>
  <si>
    <t>Total Other Income</t>
  </si>
  <si>
    <t>Other Expense</t>
  </si>
  <si>
    <t>710 · Depreciation Expense</t>
  </si>
  <si>
    <t>701 · State Income Tax</t>
  </si>
  <si>
    <t>700 · Federal Income Tax</t>
  </si>
  <si>
    <t>800 · Reserve Contribution</t>
  </si>
  <si>
    <t>810 · Other Expenses</t>
  </si>
  <si>
    <t>Total Other Expense</t>
  </si>
  <si>
    <t>Net Income</t>
  </si>
  <si>
    <t>Projected Totals</t>
  </si>
  <si>
    <t>Annual Budget</t>
  </si>
  <si>
    <t>702.1 Seasonal PR-TH</t>
  </si>
  <si>
    <t>692 Carpet &amp; flooring-mid-rise</t>
  </si>
  <si>
    <t>2011 Budget</t>
  </si>
  <si>
    <t xml:space="preserve">Approved </t>
  </si>
  <si>
    <t>662 · Seasonal Help Payroll(maint)</t>
  </si>
  <si>
    <t>Projected</t>
  </si>
  <si>
    <t>Jan - Dec 11</t>
  </si>
  <si>
    <t xml:space="preserve">2011 Projected vs </t>
  </si>
  <si>
    <t>2012 Budget</t>
  </si>
  <si>
    <t>475.4 Beach Bags</t>
  </si>
  <si>
    <t>Jan - Sep 11</t>
  </si>
  <si>
    <t>Oct-Dec. 2011</t>
  </si>
  <si>
    <t>610 · Tennis Court Repairs</t>
  </si>
  <si>
    <t>620.1 · Pool Locker Room</t>
  </si>
  <si>
    <t>620 · Pool Expenses- other</t>
  </si>
  <si>
    <t>668 Payroll Taxes</t>
  </si>
  <si>
    <t>676.2 · 401K Plan expense</t>
  </si>
  <si>
    <t>676.1 · Manager's Health Insurance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</si>
</sst>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-#,##0.00"/>
  </numFmts>
  <fonts count="5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4" fillId="0" borderId="0" xfId="0" applyNumberFormat="1" applyFont="1"/>
    <xf numFmtId="49" fontId="4" fillId="0" borderId="0" xfId="0" applyNumberFormat="1" applyFont="1"/>
    <xf numFmtId="164" fontId="4" fillId="0" borderId="1" xfId="0" applyNumberFormat="1" applyFont="1" applyBorder="1"/>
    <xf numFmtId="164" fontId="4" fillId="0" borderId="0" xfId="0" applyNumberFormat="1" applyFont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0" xfId="0" applyNumberFormat="1" applyFont="1"/>
    <xf numFmtId="0" fontId="0" fillId="0" borderId="0" xfId="0"/>
    <xf numFmtId="49" fontId="2" fillId="0" borderId="0" xfId="0" applyNumberFormat="1" applyFont="1"/>
    <xf numFmtId="164" fontId="4" fillId="0" borderId="0" xfId="0" applyNumberFormat="1" applyFont="1"/>
    <xf numFmtId="164" fontId="4" fillId="0" borderId="1" xfId="0" applyNumberFormat="1" applyFont="1" applyBorder="1"/>
    <xf numFmtId="164" fontId="4" fillId="0" borderId="0" xfId="0" applyNumberFormat="1" applyFont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43" fontId="3" fillId="0" borderId="0" xfId="0" applyNumberFormat="1" applyFont="1"/>
    <xf numFmtId="164" fontId="2" fillId="0" borderId="0" xfId="0" applyNumberFormat="1" applyFont="1" applyBorder="1"/>
    <xf numFmtId="0" fontId="3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4" fontId="3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4" xfId="0" applyNumberFormat="1" applyFont="1" applyBorder="1"/>
    <xf numFmtId="4" fontId="4" fillId="0" borderId="0" xfId="0" applyNumberFormat="1" applyFont="1"/>
    <xf numFmtId="4" fontId="4" fillId="0" borderId="0" xfId="0" applyNumberFormat="1" applyFont="1" applyBorder="1"/>
    <xf numFmtId="4" fontId="4" fillId="0" borderId="1" xfId="0" applyNumberFormat="1" applyFont="1" applyBorder="1"/>
    <xf numFmtId="4" fontId="3" fillId="0" borderId="0" xfId="0" applyNumberFormat="1" applyFont="1" applyBorder="1"/>
    <xf numFmtId="4" fontId="4" fillId="0" borderId="2" xfId="0" applyNumberFormat="1" applyFont="1" applyBorder="1"/>
    <xf numFmtId="4" fontId="4" fillId="0" borderId="5" xfId="0" applyNumberFormat="1" applyFont="1" applyBorder="1"/>
    <xf numFmtId="4" fontId="0" fillId="0" borderId="0" xfId="0" applyNumberFormat="1"/>
    <xf numFmtId="4" fontId="4" fillId="0" borderId="3" xfId="0" applyNumberFormat="1" applyFont="1" applyBorder="1"/>
    <xf numFmtId="4" fontId="4" fillId="0" borderId="0" xfId="0" applyNumberFormat="1" applyFont="1" applyFill="1" applyBorder="1"/>
    <xf numFmtId="4" fontId="2" fillId="0" borderId="0" xfId="0" applyNumberFormat="1" applyFont="1"/>
    <xf numFmtId="4" fontId="4" fillId="0" borderId="4" xfId="0" applyNumberFormat="1" applyFont="1" applyBorder="1"/>
    <xf numFmtId="164" fontId="2" fillId="0" borderId="1" xfId="0" applyNumberFormat="1" applyFont="1" applyBorder="1" applyAlignment="1">
      <alignment horizontal="center"/>
    </xf>
    <xf numFmtId="39" fontId="3" fillId="0" borderId="0" xfId="0" applyNumberFormat="1" applyFont="1"/>
    <xf numFmtId="39" fontId="3" fillId="0" borderId="1" xfId="0" applyNumberFormat="1" applyFont="1" applyBorder="1"/>
    <xf numFmtId="39" fontId="3" fillId="0" borderId="2" xfId="0" applyNumberFormat="1" applyFont="1" applyBorder="1"/>
    <xf numFmtId="39" fontId="3" fillId="0" borderId="4" xfId="0" applyNumberFormat="1" applyFont="1" applyBorder="1"/>
    <xf numFmtId="39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"/>
  <sheetViews>
    <sheetView tabSelected="1" zoomScaleNormal="100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N9" sqref="N9"/>
    </sheetView>
  </sheetViews>
  <sheetFormatPr defaultRowHeight="15" outlineLevelRow="5"/>
  <cols>
    <col min="1" max="5" width="3" style="14" customWidth="1"/>
    <col min="6" max="6" width="32.42578125" style="14" customWidth="1"/>
    <col min="7" max="7" width="13.140625" style="15" customWidth="1"/>
    <col min="8" max="8" width="3.28515625" style="15" customWidth="1"/>
    <col min="9" max="9" width="15.5703125" style="15" customWidth="1"/>
    <col min="10" max="10" width="3.28515625" customWidth="1"/>
    <col min="11" max="11" width="16.28515625" customWidth="1"/>
    <col min="12" max="12" width="14.85546875" style="15" customWidth="1"/>
    <col min="13" max="13" width="17.140625" customWidth="1"/>
    <col min="14" max="14" width="16.5703125" style="15" customWidth="1"/>
  </cols>
  <sheetData>
    <row r="1" spans="1:15">
      <c r="A1" s="1"/>
      <c r="B1" s="1"/>
      <c r="C1" s="1"/>
      <c r="D1" s="1"/>
      <c r="E1" s="1"/>
      <c r="F1" s="1"/>
      <c r="G1" s="2"/>
      <c r="H1" s="2"/>
      <c r="I1" s="33" t="s">
        <v>158</v>
      </c>
      <c r="K1" s="20" t="s">
        <v>151</v>
      </c>
      <c r="L1" s="18" t="s">
        <v>152</v>
      </c>
      <c r="M1" s="17" t="s">
        <v>160</v>
      </c>
      <c r="N1" s="18" t="s">
        <v>156</v>
      </c>
    </row>
    <row r="2" spans="1:15" s="13" customFormat="1" ht="15.75" thickBot="1">
      <c r="A2" s="11"/>
      <c r="B2" s="11"/>
      <c r="C2" s="11"/>
      <c r="D2" s="11"/>
      <c r="E2" s="11"/>
      <c r="F2" s="11"/>
      <c r="G2" s="21" t="s">
        <v>163</v>
      </c>
      <c r="H2" s="12"/>
      <c r="I2" s="50" t="s">
        <v>164</v>
      </c>
      <c r="K2" s="19">
        <v>2011</v>
      </c>
      <c r="L2" s="21" t="s">
        <v>159</v>
      </c>
      <c r="M2" s="19" t="s">
        <v>155</v>
      </c>
      <c r="N2" s="21" t="s">
        <v>161</v>
      </c>
    </row>
    <row r="3" spans="1:15" outlineLevel="2">
      <c r="A3" s="1"/>
      <c r="B3" s="1" t="s">
        <v>0</v>
      </c>
      <c r="C3" s="1"/>
      <c r="D3" s="1"/>
      <c r="E3" s="1"/>
      <c r="F3" s="1"/>
      <c r="G3" s="3"/>
      <c r="H3" s="4"/>
      <c r="I3" s="25"/>
      <c r="L3" s="3"/>
      <c r="N3" s="3"/>
    </row>
    <row r="4" spans="1:15" outlineLevel="3">
      <c r="A4" s="1"/>
      <c r="B4" s="1"/>
      <c r="C4" s="1" t="s">
        <v>1</v>
      </c>
      <c r="D4" s="1"/>
      <c r="E4" s="1"/>
      <c r="F4" s="1"/>
      <c r="G4" s="3"/>
      <c r="H4" s="4"/>
      <c r="I4" s="25"/>
      <c r="L4" s="3"/>
      <c r="N4" s="3"/>
    </row>
    <row r="5" spans="1:15" outlineLevel="4">
      <c r="A5" s="1"/>
      <c r="B5" s="1"/>
      <c r="C5" s="1"/>
      <c r="D5" s="1" t="s">
        <v>2</v>
      </c>
      <c r="E5" s="1"/>
      <c r="F5" s="1"/>
      <c r="G5" s="3"/>
      <c r="H5" s="4"/>
      <c r="I5" s="25"/>
      <c r="L5" s="3"/>
      <c r="N5" s="3"/>
    </row>
    <row r="6" spans="1:15" outlineLevel="4">
      <c r="A6" s="1"/>
      <c r="B6" s="1"/>
      <c r="C6" s="1"/>
      <c r="D6" s="1"/>
      <c r="E6" s="1" t="s">
        <v>3</v>
      </c>
      <c r="F6" s="1"/>
      <c r="G6" s="3">
        <v>0</v>
      </c>
      <c r="H6" s="4"/>
      <c r="I6" s="39">
        <v>0</v>
      </c>
      <c r="J6" s="35"/>
      <c r="K6" s="35">
        <f>G6+I6</f>
        <v>0</v>
      </c>
      <c r="L6" s="39">
        <v>0</v>
      </c>
      <c r="M6" s="35"/>
      <c r="N6" s="39"/>
      <c r="O6" s="16"/>
    </row>
    <row r="7" spans="1:15" outlineLevel="4">
      <c r="A7" s="1"/>
      <c r="B7" s="1"/>
      <c r="C7" s="1"/>
      <c r="D7" s="1"/>
      <c r="E7" s="1" t="s">
        <v>4</v>
      </c>
      <c r="F7" s="1"/>
      <c r="G7" s="3">
        <v>31120.62</v>
      </c>
      <c r="H7" s="4"/>
      <c r="I7" s="39">
        <v>2829.24</v>
      </c>
      <c r="J7" s="35"/>
      <c r="K7" s="35">
        <v>33950.6</v>
      </c>
      <c r="L7" s="39">
        <v>33950</v>
      </c>
      <c r="M7" s="51">
        <f>K7-L7</f>
        <v>0.59999999999854481</v>
      </c>
      <c r="N7" s="39">
        <v>37371</v>
      </c>
      <c r="O7" s="16"/>
    </row>
    <row r="8" spans="1:15" outlineLevel="4">
      <c r="A8" s="1"/>
      <c r="B8" s="1"/>
      <c r="C8" s="1"/>
      <c r="D8" s="1"/>
      <c r="E8" s="1" t="s">
        <v>5</v>
      </c>
      <c r="F8" s="1"/>
      <c r="G8" s="3">
        <v>47438.27</v>
      </c>
      <c r="H8" s="4"/>
      <c r="I8" s="39">
        <v>4312.62</v>
      </c>
      <c r="J8" s="35"/>
      <c r="K8" s="35">
        <v>51751.28</v>
      </c>
      <c r="L8" s="39">
        <v>51751</v>
      </c>
      <c r="M8" s="51">
        <f t="shared" ref="M8:M67" si="0">K8-L8</f>
        <v>0.27999999999883585</v>
      </c>
      <c r="N8" s="39">
        <v>53628</v>
      </c>
      <c r="O8" s="16"/>
    </row>
    <row r="9" spans="1:15" outlineLevel="4">
      <c r="A9" s="1"/>
      <c r="B9" s="1"/>
      <c r="C9" s="1"/>
      <c r="D9" s="1"/>
      <c r="E9" s="1" t="s">
        <v>6</v>
      </c>
      <c r="F9" s="1"/>
      <c r="G9" s="3">
        <v>937053.83</v>
      </c>
      <c r="H9" s="4"/>
      <c r="I9" s="39">
        <v>85214.91</v>
      </c>
      <c r="J9" s="35"/>
      <c r="K9" s="35">
        <f t="shared" ref="K9:K15" si="1">G9+I9</f>
        <v>1022268.74</v>
      </c>
      <c r="L9" s="39">
        <v>1022218</v>
      </c>
      <c r="M9" s="51">
        <f t="shared" si="0"/>
        <v>50.739999999990687</v>
      </c>
      <c r="N9" s="39">
        <v>1044182</v>
      </c>
      <c r="O9" s="16"/>
    </row>
    <row r="10" spans="1:15" outlineLevel="4">
      <c r="A10" s="1"/>
      <c r="B10" s="1"/>
      <c r="C10" s="1"/>
      <c r="D10" s="1"/>
      <c r="E10" s="1" t="s">
        <v>7</v>
      </c>
      <c r="F10" s="1"/>
      <c r="G10" s="3">
        <v>0</v>
      </c>
      <c r="H10" s="4"/>
      <c r="I10" s="39">
        <v>0</v>
      </c>
      <c r="J10" s="35"/>
      <c r="K10" s="35">
        <f t="shared" si="1"/>
        <v>0</v>
      </c>
      <c r="L10" s="39">
        <v>0</v>
      </c>
      <c r="M10" s="51">
        <f t="shared" si="0"/>
        <v>0</v>
      </c>
      <c r="N10" s="39">
        <v>0</v>
      </c>
      <c r="O10" s="16"/>
    </row>
    <row r="11" spans="1:15" outlineLevel="4">
      <c r="A11" s="1"/>
      <c r="B11" s="1"/>
      <c r="C11" s="1"/>
      <c r="D11" s="1"/>
      <c r="E11" s="1" t="s">
        <v>8</v>
      </c>
      <c r="F11" s="1"/>
      <c r="G11" s="3">
        <v>222014.93</v>
      </c>
      <c r="H11" s="4"/>
      <c r="I11" s="39">
        <v>20183.37</v>
      </c>
      <c r="J11" s="35"/>
      <c r="K11" s="35">
        <f t="shared" si="1"/>
        <v>242198.3</v>
      </c>
      <c r="L11" s="39">
        <v>242200</v>
      </c>
      <c r="M11" s="51">
        <f t="shared" si="0"/>
        <v>-1.7000000000116415</v>
      </c>
      <c r="N11" s="39">
        <v>242960</v>
      </c>
      <c r="O11" s="16"/>
    </row>
    <row r="12" spans="1:15" outlineLevel="4">
      <c r="A12" s="1"/>
      <c r="B12" s="1"/>
      <c r="C12" s="1"/>
      <c r="D12" s="1"/>
      <c r="E12" s="1" t="s">
        <v>9</v>
      </c>
      <c r="F12" s="1"/>
      <c r="G12" s="3">
        <v>1878.89</v>
      </c>
      <c r="H12" s="4"/>
      <c r="I12" s="39">
        <v>50</v>
      </c>
      <c r="J12" s="35"/>
      <c r="K12" s="35">
        <f t="shared" si="1"/>
        <v>1928.89</v>
      </c>
      <c r="L12" s="40">
        <v>1000</v>
      </c>
      <c r="M12" s="51">
        <f t="shared" si="0"/>
        <v>928.8900000000001</v>
      </c>
      <c r="N12" s="40">
        <v>0</v>
      </c>
      <c r="O12" s="16"/>
    </row>
    <row r="13" spans="1:15" ht="15.75" outlineLevel="4" thickBot="1">
      <c r="A13" s="1"/>
      <c r="B13" s="1"/>
      <c r="C13" s="1"/>
      <c r="D13" s="1"/>
      <c r="E13" s="1" t="s">
        <v>10</v>
      </c>
      <c r="F13" s="1"/>
      <c r="G13" s="5">
        <v>0</v>
      </c>
      <c r="H13" s="4"/>
      <c r="I13" s="41">
        <v>0</v>
      </c>
      <c r="J13" s="35"/>
      <c r="K13" s="36">
        <f t="shared" si="1"/>
        <v>0</v>
      </c>
      <c r="L13" s="35">
        <v>0</v>
      </c>
      <c r="M13" s="52">
        <f t="shared" si="0"/>
        <v>0</v>
      </c>
      <c r="N13" s="35">
        <v>0</v>
      </c>
      <c r="O13" s="16"/>
    </row>
    <row r="14" spans="1:15" ht="15.75" outlineLevel="3" thickBot="1">
      <c r="A14" s="1"/>
      <c r="B14" s="1"/>
      <c r="C14" s="1"/>
      <c r="D14" s="1" t="s">
        <v>11</v>
      </c>
      <c r="E14" s="1"/>
      <c r="F14" s="1"/>
      <c r="G14" s="26">
        <f>ROUND(SUM(G5:G13),5)</f>
        <v>1239506.54</v>
      </c>
      <c r="H14" s="34"/>
      <c r="I14" s="41">
        <v>110195.48</v>
      </c>
      <c r="J14" s="42"/>
      <c r="K14" s="36">
        <f>SUM(K6:K13)</f>
        <v>1352097.81</v>
      </c>
      <c r="L14" s="43">
        <f>ROUND(SUM(L6:L12),5)</f>
        <v>1351119</v>
      </c>
      <c r="M14" s="53">
        <f t="shared" si="0"/>
        <v>978.81000000005588</v>
      </c>
      <c r="N14" s="43">
        <f>SUM(N7:N13)</f>
        <v>1378141</v>
      </c>
      <c r="O14" s="16"/>
    </row>
    <row r="15" spans="1:15" outlineLevel="3">
      <c r="A15" s="1"/>
      <c r="B15" s="1"/>
      <c r="C15" s="1"/>
      <c r="D15" s="1"/>
      <c r="E15" s="1"/>
      <c r="F15" s="1"/>
      <c r="G15" s="3"/>
      <c r="H15" s="4"/>
      <c r="I15" s="39"/>
      <c r="J15" s="35"/>
      <c r="K15" s="35">
        <f t="shared" si="1"/>
        <v>0</v>
      </c>
      <c r="L15" s="40"/>
      <c r="M15" s="51"/>
      <c r="N15" s="35"/>
      <c r="O15" s="16"/>
    </row>
    <row r="16" spans="1:15" ht="20.25" customHeight="1" outlineLevel="4">
      <c r="A16" s="1"/>
      <c r="B16" s="1"/>
      <c r="C16" s="1"/>
      <c r="D16" s="1" t="s">
        <v>12</v>
      </c>
      <c r="E16" s="1"/>
      <c r="F16" s="1"/>
      <c r="G16" s="3"/>
      <c r="H16" s="4"/>
      <c r="I16" s="39"/>
      <c r="J16" s="35"/>
      <c r="K16" s="35">
        <f t="shared" ref="K16:K23" si="2">G16+I16</f>
        <v>0</v>
      </c>
      <c r="L16" s="39"/>
      <c r="M16" s="51"/>
      <c r="N16" s="39"/>
      <c r="O16" s="16"/>
    </row>
    <row r="17" spans="1:15" s="23" customFormat="1" ht="15.75" customHeight="1" outlineLevel="4">
      <c r="A17" s="24"/>
      <c r="B17" s="24"/>
      <c r="C17" s="24"/>
      <c r="D17" s="24"/>
      <c r="E17" s="24" t="s">
        <v>162</v>
      </c>
      <c r="F17" s="24"/>
      <c r="G17" s="25">
        <v>50</v>
      </c>
      <c r="H17" s="4"/>
      <c r="I17" s="39"/>
      <c r="J17" s="35"/>
      <c r="K17" s="35">
        <v>50</v>
      </c>
      <c r="L17" s="39">
        <v>0</v>
      </c>
      <c r="M17" s="51">
        <f t="shared" si="0"/>
        <v>50</v>
      </c>
      <c r="N17" s="39">
        <v>0</v>
      </c>
      <c r="O17" s="16"/>
    </row>
    <row r="18" spans="1:15" outlineLevel="4">
      <c r="A18" s="1"/>
      <c r="B18" s="1"/>
      <c r="C18" s="1"/>
      <c r="D18" s="1"/>
      <c r="E18" s="1" t="s">
        <v>13</v>
      </c>
      <c r="F18" s="1"/>
      <c r="G18" s="3">
        <v>1807</v>
      </c>
      <c r="H18" s="4"/>
      <c r="I18" s="39">
        <v>0</v>
      </c>
      <c r="J18" s="35"/>
      <c r="K18" s="35">
        <f t="shared" si="2"/>
        <v>1807</v>
      </c>
      <c r="L18" s="39">
        <v>0</v>
      </c>
      <c r="M18" s="51">
        <f t="shared" si="0"/>
        <v>1807</v>
      </c>
      <c r="N18" s="39">
        <v>0</v>
      </c>
      <c r="O18" s="16"/>
    </row>
    <row r="19" spans="1:15" outlineLevel="4">
      <c r="A19" s="1"/>
      <c r="B19" s="1"/>
      <c r="C19" s="1"/>
      <c r="D19" s="1"/>
      <c r="E19" s="1" t="s">
        <v>14</v>
      </c>
      <c r="F19" s="1"/>
      <c r="G19" s="3">
        <v>30</v>
      </c>
      <c r="H19" s="4"/>
      <c r="I19" s="39">
        <v>0</v>
      </c>
      <c r="J19" s="35"/>
      <c r="K19" s="35">
        <f t="shared" si="2"/>
        <v>30</v>
      </c>
      <c r="L19" s="39">
        <v>0</v>
      </c>
      <c r="M19" s="51">
        <f t="shared" si="0"/>
        <v>30</v>
      </c>
      <c r="N19" s="39">
        <v>0</v>
      </c>
      <c r="O19" s="16"/>
    </row>
    <row r="20" spans="1:15" outlineLevel="4">
      <c r="A20" s="1"/>
      <c r="B20" s="1"/>
      <c r="C20" s="1"/>
      <c r="D20" s="1"/>
      <c r="E20" s="1" t="s">
        <v>15</v>
      </c>
      <c r="F20" s="1"/>
      <c r="G20" s="3">
        <v>701.49</v>
      </c>
      <c r="H20" s="4"/>
      <c r="I20" s="40">
        <v>36.479999999999997</v>
      </c>
      <c r="J20" s="35"/>
      <c r="K20" s="35">
        <f t="shared" si="2"/>
        <v>737.97</v>
      </c>
      <c r="L20" s="39">
        <v>0</v>
      </c>
      <c r="M20" s="51">
        <f t="shared" si="0"/>
        <v>737.97</v>
      </c>
      <c r="N20" s="39">
        <v>0</v>
      </c>
      <c r="O20" s="16"/>
    </row>
    <row r="21" spans="1:15" ht="15.75" outlineLevel="4" thickBot="1">
      <c r="A21" s="1"/>
      <c r="B21" s="1"/>
      <c r="C21" s="1"/>
      <c r="D21" s="1"/>
      <c r="E21" s="1" t="s">
        <v>16</v>
      </c>
      <c r="F21" s="1"/>
      <c r="G21" s="6">
        <v>615</v>
      </c>
      <c r="H21" s="4"/>
      <c r="I21" s="40">
        <v>0</v>
      </c>
      <c r="J21" s="35"/>
      <c r="K21" s="36">
        <f t="shared" si="2"/>
        <v>615</v>
      </c>
      <c r="L21" s="41">
        <v>0</v>
      </c>
      <c r="M21" s="52">
        <f t="shared" si="0"/>
        <v>615</v>
      </c>
      <c r="N21" s="41">
        <v>0</v>
      </c>
      <c r="O21" s="16"/>
    </row>
    <row r="22" spans="1:15" ht="15.75" outlineLevel="3" thickBot="1">
      <c r="A22" s="1"/>
      <c r="B22" s="1"/>
      <c r="C22" s="1"/>
      <c r="D22" s="1" t="s">
        <v>17</v>
      </c>
      <c r="E22" s="1"/>
      <c r="F22" s="1"/>
      <c r="G22" s="7">
        <f>ROUND(SUM(G16:G21),5)</f>
        <v>3203.49</v>
      </c>
      <c r="H22" s="4"/>
      <c r="I22" s="43">
        <v>36.479999999999997</v>
      </c>
      <c r="J22" s="35"/>
      <c r="K22" s="36">
        <f t="shared" si="2"/>
        <v>3239.97</v>
      </c>
      <c r="L22" s="43">
        <v>0</v>
      </c>
      <c r="M22" s="53">
        <f t="shared" si="0"/>
        <v>3239.97</v>
      </c>
      <c r="N22" s="41">
        <v>0</v>
      </c>
      <c r="O22" s="16"/>
    </row>
    <row r="23" spans="1:15" ht="30" customHeight="1" outlineLevel="2">
      <c r="A23" s="1"/>
      <c r="B23" s="1"/>
      <c r="C23" s="1" t="s">
        <v>18</v>
      </c>
      <c r="D23" s="1"/>
      <c r="E23" s="1"/>
      <c r="F23" s="1"/>
      <c r="G23" s="3">
        <f>ROUND(G4+G14+G22,5)</f>
        <v>1242710.03</v>
      </c>
      <c r="H23" s="4"/>
      <c r="I23" s="39">
        <v>110231.96</v>
      </c>
      <c r="J23" s="35"/>
      <c r="K23" s="35">
        <f t="shared" si="2"/>
        <v>1352941.99</v>
      </c>
      <c r="L23" s="39">
        <v>1351119</v>
      </c>
      <c r="M23" s="51">
        <f t="shared" si="0"/>
        <v>1822.9899999999907</v>
      </c>
      <c r="N23" s="39">
        <f>ROUND(N4+N14,5)</f>
        <v>1378141</v>
      </c>
      <c r="O23" s="16"/>
    </row>
    <row r="24" spans="1:15" ht="30" customHeight="1" outlineLevel="3">
      <c r="A24" s="1"/>
      <c r="B24" s="1"/>
      <c r="C24" s="1" t="s">
        <v>19</v>
      </c>
      <c r="D24" s="1"/>
      <c r="E24" s="1"/>
      <c r="F24" s="1"/>
      <c r="G24" s="3"/>
      <c r="H24" s="4"/>
      <c r="I24" s="39"/>
      <c r="J24" s="35"/>
      <c r="K24" s="35"/>
      <c r="L24" s="39"/>
      <c r="M24" s="51"/>
      <c r="N24" s="39"/>
      <c r="O24" s="16"/>
    </row>
    <row r="25" spans="1:15" outlineLevel="3">
      <c r="A25" s="1"/>
      <c r="B25" s="1"/>
      <c r="C25" s="1"/>
      <c r="D25" s="1" t="s">
        <v>20</v>
      </c>
      <c r="E25" s="1"/>
      <c r="F25" s="1"/>
      <c r="G25" s="3">
        <v>509.51</v>
      </c>
      <c r="H25" s="4"/>
      <c r="I25" s="39">
        <v>0</v>
      </c>
      <c r="J25" s="35"/>
      <c r="K25" s="35">
        <f>G25+I25</f>
        <v>509.51</v>
      </c>
      <c r="L25" s="39">
        <v>0</v>
      </c>
      <c r="M25" s="51">
        <f t="shared" si="0"/>
        <v>509.51</v>
      </c>
      <c r="N25" s="39">
        <v>0</v>
      </c>
      <c r="O25" s="16"/>
    </row>
    <row r="26" spans="1:15" outlineLevel="4">
      <c r="A26" s="1"/>
      <c r="B26" s="1"/>
      <c r="C26" s="1"/>
      <c r="D26" s="1" t="s">
        <v>21</v>
      </c>
      <c r="E26" s="1"/>
      <c r="F26" s="1"/>
      <c r="G26" s="3"/>
      <c r="H26" s="4"/>
      <c r="I26" s="39"/>
      <c r="J26" s="35"/>
      <c r="K26" s="35"/>
      <c r="L26" s="39"/>
      <c r="M26" s="51"/>
      <c r="N26" s="39"/>
      <c r="O26" s="16"/>
    </row>
    <row r="27" spans="1:15" outlineLevel="4">
      <c r="A27" s="1"/>
      <c r="B27" s="1"/>
      <c r="C27" s="1"/>
      <c r="D27" s="1"/>
      <c r="E27" s="1" t="s">
        <v>22</v>
      </c>
      <c r="F27" s="1"/>
      <c r="G27" s="3">
        <v>7502.21</v>
      </c>
      <c r="H27" s="4"/>
      <c r="I27" s="39">
        <v>0</v>
      </c>
      <c r="J27" s="35"/>
      <c r="K27" s="35">
        <f>G27+I27</f>
        <v>7502.21</v>
      </c>
      <c r="L27" s="39">
        <v>3500</v>
      </c>
      <c r="M27" s="51">
        <f t="shared" si="0"/>
        <v>4002.21</v>
      </c>
      <c r="N27" s="39">
        <v>7500</v>
      </c>
      <c r="O27" s="16"/>
    </row>
    <row r="28" spans="1:15" outlineLevel="4">
      <c r="A28" s="1"/>
      <c r="B28" s="1"/>
      <c r="C28" s="1"/>
      <c r="D28" s="1"/>
      <c r="E28" s="1" t="s">
        <v>23</v>
      </c>
      <c r="F28" s="1"/>
      <c r="G28" s="3">
        <v>2220.52</v>
      </c>
      <c r="H28" s="4"/>
      <c r="I28" s="39">
        <v>0</v>
      </c>
      <c r="J28" s="35"/>
      <c r="K28" s="35">
        <f t="shared" ref="K28:K90" si="3">G28+I28</f>
        <v>2220.52</v>
      </c>
      <c r="L28" s="39">
        <v>3500</v>
      </c>
      <c r="M28" s="51">
        <f t="shared" si="0"/>
        <v>-1279.48</v>
      </c>
      <c r="N28" s="39">
        <v>2500</v>
      </c>
      <c r="O28" s="16"/>
    </row>
    <row r="29" spans="1:15" outlineLevel="4">
      <c r="A29" s="1"/>
      <c r="B29" s="1"/>
      <c r="C29" s="1"/>
      <c r="D29" s="1"/>
      <c r="E29" s="1" t="s">
        <v>24</v>
      </c>
      <c r="F29" s="1"/>
      <c r="G29" s="3">
        <v>27763.37</v>
      </c>
      <c r="H29" s="4"/>
      <c r="I29" s="39">
        <v>0</v>
      </c>
      <c r="J29" s="35"/>
      <c r="K29" s="35">
        <f t="shared" si="3"/>
        <v>27763.37</v>
      </c>
      <c r="L29" s="39">
        <v>24800</v>
      </c>
      <c r="M29" s="51">
        <f t="shared" si="0"/>
        <v>2963.369999999999</v>
      </c>
      <c r="N29" s="39">
        <v>28000</v>
      </c>
      <c r="O29" s="16"/>
    </row>
    <row r="30" spans="1:15" outlineLevel="4">
      <c r="A30" s="1"/>
      <c r="B30" s="1"/>
      <c r="C30" s="1"/>
      <c r="D30" s="1"/>
      <c r="E30" s="1" t="s">
        <v>25</v>
      </c>
      <c r="F30" s="1"/>
      <c r="G30" s="3">
        <v>2837.11</v>
      </c>
      <c r="H30" s="4"/>
      <c r="I30" s="39">
        <v>0</v>
      </c>
      <c r="J30" s="35"/>
      <c r="K30" s="35">
        <f t="shared" si="3"/>
        <v>2837.11</v>
      </c>
      <c r="L30" s="39">
        <v>6300</v>
      </c>
      <c r="M30" s="51">
        <f t="shared" si="0"/>
        <v>-3462.89</v>
      </c>
      <c r="N30" s="39">
        <v>6300</v>
      </c>
      <c r="O30" s="16"/>
    </row>
    <row r="31" spans="1:15" outlineLevel="4">
      <c r="A31" s="1"/>
      <c r="B31" s="1"/>
      <c r="C31" s="1"/>
      <c r="D31" s="1"/>
      <c r="E31" s="1" t="s">
        <v>26</v>
      </c>
      <c r="F31" s="1"/>
      <c r="G31" s="3">
        <v>1945</v>
      </c>
      <c r="H31" s="4"/>
      <c r="I31" s="39">
        <v>0</v>
      </c>
      <c r="J31" s="35"/>
      <c r="K31" s="35">
        <f t="shared" si="3"/>
        <v>1945</v>
      </c>
      <c r="L31" s="39">
        <v>2500</v>
      </c>
      <c r="M31" s="51">
        <f t="shared" si="0"/>
        <v>-555</v>
      </c>
      <c r="N31" s="39">
        <v>2500</v>
      </c>
      <c r="O31" s="16"/>
    </row>
    <row r="32" spans="1:15" outlineLevel="4">
      <c r="A32" s="1"/>
      <c r="B32" s="1"/>
      <c r="C32" s="1"/>
      <c r="D32" s="1"/>
      <c r="E32" s="1" t="s">
        <v>27</v>
      </c>
      <c r="F32" s="1"/>
      <c r="G32" s="3">
        <v>242.24</v>
      </c>
      <c r="H32" s="4"/>
      <c r="I32" s="39">
        <v>0</v>
      </c>
      <c r="J32" s="35"/>
      <c r="K32" s="35">
        <f t="shared" si="3"/>
        <v>242.24</v>
      </c>
      <c r="L32" s="39">
        <v>8200</v>
      </c>
      <c r="M32" s="51">
        <f t="shared" si="0"/>
        <v>-7957.76</v>
      </c>
      <c r="N32" s="39">
        <v>2500</v>
      </c>
      <c r="O32" s="16"/>
    </row>
    <row r="33" spans="1:15" outlineLevel="4">
      <c r="A33" s="1"/>
      <c r="B33" s="1"/>
      <c r="C33" s="1"/>
      <c r="D33" s="1"/>
      <c r="E33" s="1" t="s">
        <v>28</v>
      </c>
      <c r="F33" s="1"/>
      <c r="G33" s="3">
        <v>7575</v>
      </c>
      <c r="H33" s="4"/>
      <c r="I33" s="39">
        <v>0</v>
      </c>
      <c r="J33" s="35"/>
      <c r="K33" s="35">
        <f t="shared" si="3"/>
        <v>7575</v>
      </c>
      <c r="L33" s="39">
        <v>7500</v>
      </c>
      <c r="M33" s="51">
        <f t="shared" si="0"/>
        <v>75</v>
      </c>
      <c r="N33" s="39">
        <v>9000</v>
      </c>
      <c r="O33" s="16"/>
    </row>
    <row r="34" spans="1:15" outlineLevel="4">
      <c r="A34" s="1"/>
      <c r="B34" s="1"/>
      <c r="C34" s="1"/>
      <c r="D34" s="1"/>
      <c r="E34" s="1" t="s">
        <v>29</v>
      </c>
      <c r="F34" s="1"/>
      <c r="G34" s="3">
        <v>10596.25</v>
      </c>
      <c r="H34" s="4"/>
      <c r="I34" s="39">
        <v>0</v>
      </c>
      <c r="J34" s="35"/>
      <c r="K34" s="35">
        <f t="shared" si="3"/>
        <v>10596.25</v>
      </c>
      <c r="L34" s="39">
        <v>8500</v>
      </c>
      <c r="M34" s="51">
        <f t="shared" si="0"/>
        <v>2096.25</v>
      </c>
      <c r="N34" s="39">
        <v>13000</v>
      </c>
      <c r="O34" s="16"/>
    </row>
    <row r="35" spans="1:15" outlineLevel="4">
      <c r="A35" s="1"/>
      <c r="B35" s="1"/>
      <c r="C35" s="1"/>
      <c r="D35" s="1"/>
      <c r="E35" s="1" t="s">
        <v>30</v>
      </c>
      <c r="F35" s="1"/>
      <c r="G35" s="3">
        <v>0</v>
      </c>
      <c r="H35" s="4"/>
      <c r="I35" s="39">
        <v>0</v>
      </c>
      <c r="J35" s="35"/>
      <c r="K35" s="35">
        <f t="shared" si="3"/>
        <v>0</v>
      </c>
      <c r="L35" s="39">
        <v>0</v>
      </c>
      <c r="M35" s="51">
        <f t="shared" si="0"/>
        <v>0</v>
      </c>
      <c r="N35" s="39">
        <v>0</v>
      </c>
      <c r="O35" s="16"/>
    </row>
    <row r="36" spans="1:15" outlineLevel="4">
      <c r="A36" s="1"/>
      <c r="B36" s="1"/>
      <c r="C36" s="1"/>
      <c r="D36" s="1"/>
      <c r="E36" s="1" t="s">
        <v>31</v>
      </c>
      <c r="F36" s="1"/>
      <c r="G36" s="3">
        <v>1144</v>
      </c>
      <c r="H36" s="4"/>
      <c r="I36" s="39">
        <v>0</v>
      </c>
      <c r="J36" s="35"/>
      <c r="K36" s="35">
        <f t="shared" si="3"/>
        <v>1144</v>
      </c>
      <c r="L36" s="39">
        <v>1200</v>
      </c>
      <c r="M36" s="51">
        <f t="shared" si="0"/>
        <v>-56</v>
      </c>
      <c r="N36" s="40">
        <v>1200</v>
      </c>
      <c r="O36" s="16"/>
    </row>
    <row r="37" spans="1:15" outlineLevel="3">
      <c r="A37" s="1"/>
      <c r="B37" s="1"/>
      <c r="C37" s="1"/>
      <c r="D37" s="1" t="s">
        <v>32</v>
      </c>
      <c r="E37" s="1"/>
      <c r="F37" s="1"/>
      <c r="G37" s="3">
        <f>ROUND(SUM(G26:G36),5)</f>
        <v>61825.7</v>
      </c>
      <c r="H37" s="4"/>
      <c r="I37" s="39">
        <v>0</v>
      </c>
      <c r="J37" s="35"/>
      <c r="K37" s="35">
        <f t="shared" si="3"/>
        <v>61825.7</v>
      </c>
      <c r="L37" s="39">
        <v>66000</v>
      </c>
      <c r="M37" s="51">
        <f t="shared" si="0"/>
        <v>-4174.3000000000029</v>
      </c>
      <c r="N37" s="39">
        <f>SUM(N27:N36)</f>
        <v>72500</v>
      </c>
      <c r="O37" s="16"/>
    </row>
    <row r="38" spans="1:15" ht="30" customHeight="1" outlineLevel="4">
      <c r="A38" s="1"/>
      <c r="B38" s="1"/>
      <c r="C38" s="1"/>
      <c r="D38" s="1" t="s">
        <v>33</v>
      </c>
      <c r="E38" s="1"/>
      <c r="F38" s="1"/>
      <c r="G38" s="3"/>
      <c r="H38" s="4"/>
      <c r="I38" s="39"/>
      <c r="J38" s="35"/>
      <c r="K38" s="35">
        <f t="shared" si="3"/>
        <v>0</v>
      </c>
      <c r="L38" s="39"/>
      <c r="M38" s="51">
        <f t="shared" si="0"/>
        <v>0</v>
      </c>
      <c r="N38" s="39"/>
      <c r="O38" s="16"/>
    </row>
    <row r="39" spans="1:15" outlineLevel="4">
      <c r="A39" s="1"/>
      <c r="B39" s="1"/>
      <c r="C39" s="1"/>
      <c r="D39" s="1"/>
      <c r="E39" s="1" t="s">
        <v>34</v>
      </c>
      <c r="F39" s="1"/>
      <c r="G39" s="3">
        <v>3129.11</v>
      </c>
      <c r="H39" s="4"/>
      <c r="I39" s="39">
        <v>726.7</v>
      </c>
      <c r="J39" s="35"/>
      <c r="K39" s="35">
        <f t="shared" si="3"/>
        <v>3855.8100000000004</v>
      </c>
      <c r="L39" s="39">
        <v>3480</v>
      </c>
      <c r="M39" s="51">
        <f t="shared" si="0"/>
        <v>375.8100000000004</v>
      </c>
      <c r="N39" s="39">
        <v>3875.18</v>
      </c>
      <c r="O39" s="16"/>
    </row>
    <row r="40" spans="1:15" outlineLevel="4">
      <c r="A40" s="1"/>
      <c r="B40" s="1"/>
      <c r="C40" s="1"/>
      <c r="D40" s="1"/>
      <c r="E40" s="1" t="s">
        <v>35</v>
      </c>
      <c r="F40" s="1"/>
      <c r="G40" s="3">
        <v>9538.49</v>
      </c>
      <c r="H40" s="4"/>
      <c r="I40" s="39">
        <v>3099.99</v>
      </c>
      <c r="J40" s="35"/>
      <c r="K40" s="35">
        <f t="shared" si="3"/>
        <v>12638.48</v>
      </c>
      <c r="L40" s="39">
        <v>12400</v>
      </c>
      <c r="M40" s="51">
        <f t="shared" si="0"/>
        <v>238.47999999999956</v>
      </c>
      <c r="N40" s="39">
        <v>13600</v>
      </c>
      <c r="O40" s="16"/>
    </row>
    <row r="41" spans="1:15" outlineLevel="4">
      <c r="A41" s="1"/>
      <c r="B41" s="1"/>
      <c r="C41" s="1"/>
      <c r="D41" s="1"/>
      <c r="E41" s="1" t="s">
        <v>36</v>
      </c>
      <c r="F41" s="1"/>
      <c r="G41" s="3">
        <v>4367.6400000000003</v>
      </c>
      <c r="H41" s="4"/>
      <c r="I41" s="39">
        <v>1425</v>
      </c>
      <c r="J41" s="35"/>
      <c r="K41" s="35">
        <f t="shared" si="3"/>
        <v>5792.64</v>
      </c>
      <c r="L41" s="39">
        <v>5700</v>
      </c>
      <c r="M41" s="51">
        <f t="shared" si="0"/>
        <v>92.640000000000327</v>
      </c>
      <c r="N41" s="39">
        <v>6240</v>
      </c>
      <c r="O41" s="16"/>
    </row>
    <row r="42" spans="1:15" outlineLevel="4">
      <c r="A42" s="1"/>
      <c r="B42" s="1"/>
      <c r="C42" s="1"/>
      <c r="D42" s="1"/>
      <c r="E42" s="1" t="s">
        <v>37</v>
      </c>
      <c r="F42" s="1"/>
      <c r="G42" s="6">
        <v>10216.11</v>
      </c>
      <c r="H42" s="4"/>
      <c r="I42" s="40">
        <v>3375</v>
      </c>
      <c r="J42" s="35"/>
      <c r="K42" s="35">
        <f t="shared" si="3"/>
        <v>13591.11</v>
      </c>
      <c r="L42" s="39">
        <v>13500</v>
      </c>
      <c r="M42" s="51">
        <f t="shared" si="0"/>
        <v>91.110000000000582</v>
      </c>
      <c r="N42" s="40">
        <v>13656</v>
      </c>
      <c r="O42" s="16"/>
    </row>
    <row r="43" spans="1:15" ht="15.75" outlineLevel="4" thickBot="1">
      <c r="A43" s="1"/>
      <c r="B43" s="1"/>
      <c r="C43" s="1"/>
      <c r="D43" s="1"/>
      <c r="E43" s="1" t="s">
        <v>153</v>
      </c>
      <c r="F43" s="1"/>
      <c r="G43" s="5">
        <v>0</v>
      </c>
      <c r="H43" s="4"/>
      <c r="I43" s="41">
        <v>0</v>
      </c>
      <c r="J43" s="35"/>
      <c r="K43" s="36">
        <f t="shared" si="3"/>
        <v>0</v>
      </c>
      <c r="L43" s="41">
        <v>0</v>
      </c>
      <c r="M43" s="52">
        <f t="shared" si="0"/>
        <v>0</v>
      </c>
      <c r="N43" s="41">
        <v>0</v>
      </c>
      <c r="O43" s="16"/>
    </row>
    <row r="44" spans="1:15" outlineLevel="3">
      <c r="A44" s="1"/>
      <c r="B44" s="1"/>
      <c r="C44" s="1"/>
      <c r="D44" s="1" t="s">
        <v>38</v>
      </c>
      <c r="E44" s="1"/>
      <c r="F44" s="1"/>
      <c r="G44" s="3">
        <f>ROUND(SUM(G38:G42),5)</f>
        <v>27251.35</v>
      </c>
      <c r="H44" s="4"/>
      <c r="I44" s="39">
        <f>SUM(I39:I43)</f>
        <v>8626.6899999999987</v>
      </c>
      <c r="J44" s="35"/>
      <c r="K44" s="35">
        <f t="shared" si="3"/>
        <v>35878.039999999994</v>
      </c>
      <c r="L44" s="39">
        <f>SUM(L39:L43)</f>
        <v>35080</v>
      </c>
      <c r="M44" s="51">
        <f t="shared" si="0"/>
        <v>798.0399999999936</v>
      </c>
      <c r="N44" s="39">
        <f>ROUND(SUM(N38:N42),5)</f>
        <v>37371.18</v>
      </c>
      <c r="O44" s="16"/>
    </row>
    <row r="45" spans="1:15" ht="30" customHeight="1" outlineLevel="3">
      <c r="A45" s="1"/>
      <c r="B45" s="1"/>
      <c r="C45" s="1"/>
      <c r="D45" s="1" t="s">
        <v>39</v>
      </c>
      <c r="E45" s="1"/>
      <c r="F45" s="1"/>
      <c r="G45" s="3"/>
      <c r="H45" s="4"/>
      <c r="I45" s="39"/>
      <c r="J45" s="35"/>
      <c r="K45" s="35"/>
      <c r="L45" s="39"/>
      <c r="M45" s="51"/>
      <c r="N45" s="39"/>
      <c r="O45" s="16"/>
    </row>
    <row r="46" spans="1:15" outlineLevel="4">
      <c r="A46" s="1"/>
      <c r="B46" s="1"/>
      <c r="C46" s="1"/>
      <c r="D46" s="1" t="s">
        <v>40</v>
      </c>
      <c r="E46" s="1"/>
      <c r="F46" s="1"/>
      <c r="G46" s="3"/>
      <c r="H46" s="4"/>
      <c r="I46" s="39"/>
      <c r="J46" s="35"/>
      <c r="K46" s="35"/>
      <c r="L46" s="39"/>
      <c r="M46" s="51"/>
      <c r="N46" s="39"/>
      <c r="O46" s="16"/>
    </row>
    <row r="47" spans="1:15" outlineLevel="4">
      <c r="A47" s="1"/>
      <c r="B47" s="1"/>
      <c r="C47" s="1"/>
      <c r="D47" s="1"/>
      <c r="E47" s="1" t="s">
        <v>41</v>
      </c>
      <c r="F47" s="1"/>
      <c r="G47" s="3">
        <v>1079.0999999999999</v>
      </c>
      <c r="H47" s="4"/>
      <c r="I47" s="39">
        <v>375</v>
      </c>
      <c r="J47" s="35"/>
      <c r="K47" s="35">
        <f t="shared" si="3"/>
        <v>1454.1</v>
      </c>
      <c r="L47" s="39">
        <v>1500</v>
      </c>
      <c r="M47" s="51">
        <f t="shared" si="0"/>
        <v>-45.900000000000091</v>
      </c>
      <c r="N47" s="39">
        <v>2000</v>
      </c>
      <c r="O47" s="16"/>
    </row>
    <row r="48" spans="1:15" outlineLevel="4">
      <c r="A48" s="1"/>
      <c r="B48" s="1"/>
      <c r="C48" s="1"/>
      <c r="D48" s="1"/>
      <c r="E48" s="1" t="s">
        <v>42</v>
      </c>
      <c r="F48" s="1"/>
      <c r="G48" s="3">
        <v>11921.47</v>
      </c>
      <c r="H48" s="4"/>
      <c r="I48" s="39">
        <v>3999.99</v>
      </c>
      <c r="J48" s="35"/>
      <c r="K48" s="35">
        <f t="shared" si="3"/>
        <v>15921.46</v>
      </c>
      <c r="L48" s="39">
        <v>16000</v>
      </c>
      <c r="M48" s="51">
        <f t="shared" si="0"/>
        <v>-78.540000000000873</v>
      </c>
      <c r="N48" s="39">
        <v>17000</v>
      </c>
      <c r="O48" s="16"/>
    </row>
    <row r="49" spans="1:15" outlineLevel="4">
      <c r="A49" s="1"/>
      <c r="B49" s="1"/>
      <c r="C49" s="1"/>
      <c r="D49" s="1"/>
      <c r="E49" s="1" t="s">
        <v>43</v>
      </c>
      <c r="F49" s="1"/>
      <c r="G49" s="3">
        <v>0</v>
      </c>
      <c r="H49" s="4"/>
      <c r="I49" s="39">
        <v>0</v>
      </c>
      <c r="J49" s="35"/>
      <c r="K49" s="35">
        <f t="shared" si="3"/>
        <v>0</v>
      </c>
      <c r="L49" s="39">
        <v>0</v>
      </c>
      <c r="M49" s="51">
        <f t="shared" si="0"/>
        <v>0</v>
      </c>
      <c r="N49" s="39">
        <v>0</v>
      </c>
      <c r="O49" s="16"/>
    </row>
    <row r="50" spans="1:15" outlineLevel="4">
      <c r="A50" s="1"/>
      <c r="B50" s="1"/>
      <c r="C50" s="1"/>
      <c r="D50" s="1"/>
      <c r="E50" s="1" t="s">
        <v>44</v>
      </c>
      <c r="F50" s="1"/>
      <c r="G50" s="3">
        <v>675.78</v>
      </c>
      <c r="H50" s="4"/>
      <c r="I50" s="39">
        <v>501</v>
      </c>
      <c r="J50" s="35"/>
      <c r="K50" s="35">
        <f t="shared" si="3"/>
        <v>1176.78</v>
      </c>
      <c r="L50" s="39">
        <v>2004</v>
      </c>
      <c r="M50" s="51">
        <f t="shared" si="0"/>
        <v>-827.22</v>
      </c>
      <c r="N50" s="39">
        <v>1500</v>
      </c>
      <c r="O50" s="16"/>
    </row>
    <row r="51" spans="1:15" outlineLevel="4">
      <c r="A51" s="1"/>
      <c r="B51" s="1"/>
      <c r="C51" s="1"/>
      <c r="D51" s="1"/>
      <c r="E51" s="1" t="s">
        <v>45</v>
      </c>
      <c r="F51" s="1"/>
      <c r="G51" s="3">
        <v>1577.24</v>
      </c>
      <c r="H51" s="4"/>
      <c r="I51" s="39">
        <v>624.99</v>
      </c>
      <c r="J51" s="35"/>
      <c r="K51" s="35">
        <f t="shared" si="3"/>
        <v>2202.23</v>
      </c>
      <c r="L51" s="39">
        <v>2500</v>
      </c>
      <c r="M51" s="51">
        <f t="shared" si="0"/>
        <v>-297.77</v>
      </c>
      <c r="N51" s="39">
        <v>2500</v>
      </c>
      <c r="O51" s="16"/>
    </row>
    <row r="52" spans="1:15" outlineLevel="4">
      <c r="A52" s="1"/>
      <c r="B52" s="1"/>
      <c r="C52" s="1"/>
      <c r="D52" s="1"/>
      <c r="E52" s="1" t="s">
        <v>46</v>
      </c>
      <c r="F52" s="1"/>
      <c r="G52" s="3">
        <v>873.78</v>
      </c>
      <c r="H52" s="4"/>
      <c r="I52" s="39">
        <v>750</v>
      </c>
      <c r="J52" s="35"/>
      <c r="K52" s="35">
        <f t="shared" si="3"/>
        <v>1623.78</v>
      </c>
      <c r="L52" s="39">
        <v>3000</v>
      </c>
      <c r="M52" s="51">
        <f t="shared" si="0"/>
        <v>-1376.22</v>
      </c>
      <c r="N52" s="39">
        <v>3000</v>
      </c>
      <c r="O52" s="16"/>
    </row>
    <row r="53" spans="1:15" outlineLevel="4">
      <c r="A53" s="1"/>
      <c r="B53" s="1"/>
      <c r="C53" s="1"/>
      <c r="D53" s="1"/>
      <c r="E53" s="1" t="s">
        <v>47</v>
      </c>
      <c r="F53" s="1"/>
      <c r="G53" s="3">
        <v>724</v>
      </c>
      <c r="H53" s="4"/>
      <c r="I53" s="39">
        <v>249.99</v>
      </c>
      <c r="J53" s="35"/>
      <c r="K53" s="35">
        <f t="shared" si="3"/>
        <v>973.99</v>
      </c>
      <c r="L53" s="39">
        <v>1000</v>
      </c>
      <c r="M53" s="51">
        <f t="shared" si="0"/>
        <v>-26.009999999999991</v>
      </c>
      <c r="N53" s="39">
        <v>1000</v>
      </c>
      <c r="O53" s="16"/>
    </row>
    <row r="54" spans="1:15" outlineLevel="4">
      <c r="A54" s="1"/>
      <c r="B54" s="1"/>
      <c r="C54" s="1"/>
      <c r="D54" s="1"/>
      <c r="E54" s="1" t="s">
        <v>48</v>
      </c>
      <c r="F54" s="1"/>
      <c r="G54" s="3">
        <v>3796</v>
      </c>
      <c r="H54" s="4"/>
      <c r="I54" s="39">
        <v>750</v>
      </c>
      <c r="J54" s="35"/>
      <c r="K54" s="35">
        <f t="shared" si="3"/>
        <v>4546</v>
      </c>
      <c r="L54" s="39">
        <v>3000</v>
      </c>
      <c r="M54" s="51">
        <f t="shared" si="0"/>
        <v>1546</v>
      </c>
      <c r="N54" s="39">
        <v>5000</v>
      </c>
      <c r="O54" s="16"/>
    </row>
    <row r="55" spans="1:15" outlineLevel="4">
      <c r="A55" s="1"/>
      <c r="B55" s="1"/>
      <c r="C55" s="1"/>
      <c r="D55" s="1"/>
      <c r="E55" s="1" t="s">
        <v>49</v>
      </c>
      <c r="F55" s="1"/>
      <c r="G55" s="3">
        <v>216.55</v>
      </c>
      <c r="H55" s="4"/>
      <c r="I55" s="39">
        <v>99.99</v>
      </c>
      <c r="J55" s="35"/>
      <c r="K55" s="35">
        <f t="shared" si="3"/>
        <v>316.54000000000002</v>
      </c>
      <c r="L55" s="39">
        <v>400</v>
      </c>
      <c r="M55" s="51">
        <f t="shared" si="0"/>
        <v>-83.45999999999998</v>
      </c>
      <c r="N55" s="39">
        <v>600</v>
      </c>
      <c r="O55" s="16"/>
    </row>
    <row r="56" spans="1:15" outlineLevel="4">
      <c r="A56" s="1"/>
      <c r="B56" s="1"/>
      <c r="C56" s="1"/>
      <c r="D56" s="1"/>
      <c r="E56" s="1" t="s">
        <v>50</v>
      </c>
      <c r="F56" s="1"/>
      <c r="G56" s="3">
        <v>3750</v>
      </c>
      <c r="H56" s="4"/>
      <c r="I56" s="39">
        <v>875.01</v>
      </c>
      <c r="J56" s="35"/>
      <c r="K56" s="35">
        <f t="shared" si="3"/>
        <v>4625.01</v>
      </c>
      <c r="L56" s="39">
        <v>3500</v>
      </c>
      <c r="M56" s="51">
        <f t="shared" si="0"/>
        <v>1125.0100000000002</v>
      </c>
      <c r="N56" s="39">
        <v>4000</v>
      </c>
      <c r="O56" s="16"/>
    </row>
    <row r="57" spans="1:15" outlineLevel="4">
      <c r="A57" s="1"/>
      <c r="B57" s="1"/>
      <c r="C57" s="1"/>
      <c r="D57" s="1"/>
      <c r="E57" s="1" t="s">
        <v>51</v>
      </c>
      <c r="F57" s="1"/>
      <c r="G57" s="3">
        <v>1411.27</v>
      </c>
      <c r="H57" s="4"/>
      <c r="I57" s="39">
        <v>750</v>
      </c>
      <c r="J57" s="35"/>
      <c r="K57" s="35">
        <f t="shared" si="3"/>
        <v>2161.27</v>
      </c>
      <c r="L57" s="39">
        <v>3000</v>
      </c>
      <c r="M57" s="51">
        <f t="shared" si="0"/>
        <v>-838.73</v>
      </c>
      <c r="N57" s="39">
        <v>3000</v>
      </c>
      <c r="O57" s="16"/>
    </row>
    <row r="58" spans="1:15" outlineLevel="4">
      <c r="A58" s="1"/>
      <c r="B58" s="1"/>
      <c r="C58" s="1"/>
      <c r="D58" s="1"/>
      <c r="E58" s="1" t="s">
        <v>52</v>
      </c>
      <c r="F58" s="1"/>
      <c r="G58" s="3">
        <v>12874.82</v>
      </c>
      <c r="H58" s="4"/>
      <c r="I58" s="39">
        <v>3375</v>
      </c>
      <c r="J58" s="35"/>
      <c r="K58" s="35">
        <f t="shared" si="3"/>
        <v>16249.82</v>
      </c>
      <c r="L58" s="39">
        <v>13500</v>
      </c>
      <c r="M58" s="51">
        <f t="shared" si="0"/>
        <v>2749.8199999999997</v>
      </c>
      <c r="N58" s="39">
        <v>17000</v>
      </c>
      <c r="O58" s="16"/>
    </row>
    <row r="59" spans="1:15" ht="15.75" outlineLevel="4" thickBot="1">
      <c r="A59" s="1"/>
      <c r="B59" s="1"/>
      <c r="C59" s="1"/>
      <c r="D59" s="1"/>
      <c r="E59" s="1" t="s">
        <v>53</v>
      </c>
      <c r="F59" s="1"/>
      <c r="G59" s="5">
        <v>1180.79</v>
      </c>
      <c r="H59" s="4"/>
      <c r="I59" s="41">
        <v>1125</v>
      </c>
      <c r="J59" s="35"/>
      <c r="K59" s="36">
        <f t="shared" si="3"/>
        <v>2305.79</v>
      </c>
      <c r="L59" s="41">
        <v>4500</v>
      </c>
      <c r="M59" s="52">
        <f t="shared" si="0"/>
        <v>-2194.21</v>
      </c>
      <c r="N59" s="41">
        <v>3500</v>
      </c>
      <c r="O59" s="16"/>
    </row>
    <row r="60" spans="1:15" outlineLevel="3">
      <c r="A60" s="1"/>
      <c r="B60" s="1"/>
      <c r="C60" s="1"/>
      <c r="D60" s="1" t="s">
        <v>54</v>
      </c>
      <c r="E60" s="1"/>
      <c r="F60" s="1"/>
      <c r="G60" s="3">
        <f>SUM(G47:G59)</f>
        <v>40080.800000000003</v>
      </c>
      <c r="H60" s="4"/>
      <c r="I60" s="39">
        <f>SUM(I47:I59)</f>
        <v>13475.97</v>
      </c>
      <c r="J60" s="35"/>
      <c r="K60" s="35">
        <f t="shared" si="3"/>
        <v>53556.770000000004</v>
      </c>
      <c r="L60" s="39">
        <f>ROUND(SUM(L45:L59),5)</f>
        <v>53904</v>
      </c>
      <c r="M60" s="51">
        <f t="shared" si="0"/>
        <v>-347.22999999999593</v>
      </c>
      <c r="N60" s="39">
        <f>ROUND(SUM(N45:N59),5)</f>
        <v>60100</v>
      </c>
      <c r="O60" s="16"/>
    </row>
    <row r="61" spans="1:15" ht="30" customHeight="1" outlineLevel="4">
      <c r="A61" s="1"/>
      <c r="B61" s="1"/>
      <c r="C61" s="1"/>
      <c r="D61" s="1" t="s">
        <v>55</v>
      </c>
      <c r="E61" s="1"/>
      <c r="F61" s="1"/>
      <c r="G61" s="3"/>
      <c r="H61" s="4"/>
      <c r="I61" s="39"/>
      <c r="J61" s="35"/>
      <c r="K61" s="35">
        <f t="shared" si="3"/>
        <v>0</v>
      </c>
      <c r="L61" s="39"/>
      <c r="M61" s="51">
        <f t="shared" si="0"/>
        <v>0</v>
      </c>
      <c r="N61" s="39"/>
      <c r="O61" s="16"/>
    </row>
    <row r="62" spans="1:15" outlineLevel="4">
      <c r="A62" s="1"/>
      <c r="B62" s="1"/>
      <c r="C62" s="1"/>
      <c r="D62" s="1"/>
      <c r="E62" s="1" t="s">
        <v>56</v>
      </c>
      <c r="F62" s="1"/>
      <c r="G62" s="3">
        <v>648.92999999999995</v>
      </c>
      <c r="H62" s="4"/>
      <c r="I62" s="39">
        <v>187.5</v>
      </c>
      <c r="J62" s="35"/>
      <c r="K62" s="35">
        <f t="shared" si="3"/>
        <v>836.43</v>
      </c>
      <c r="L62" s="39">
        <v>800</v>
      </c>
      <c r="M62" s="51">
        <f t="shared" si="0"/>
        <v>36.42999999999995</v>
      </c>
      <c r="N62" s="39">
        <v>750</v>
      </c>
      <c r="O62" s="16"/>
    </row>
    <row r="63" spans="1:15" outlineLevel="4">
      <c r="A63" s="1"/>
      <c r="B63" s="1"/>
      <c r="C63" s="1"/>
      <c r="D63" s="1"/>
      <c r="E63" s="1" t="s">
        <v>57</v>
      </c>
      <c r="F63" s="1"/>
      <c r="G63" s="3">
        <v>2306.5</v>
      </c>
      <c r="H63" s="4"/>
      <c r="I63" s="39">
        <v>249.99</v>
      </c>
      <c r="J63" s="35"/>
      <c r="K63" s="35">
        <f t="shared" si="3"/>
        <v>2556.4899999999998</v>
      </c>
      <c r="L63" s="39">
        <v>0</v>
      </c>
      <c r="M63" s="51">
        <f t="shared" si="0"/>
        <v>2556.4899999999998</v>
      </c>
      <c r="N63" s="39">
        <v>1000</v>
      </c>
      <c r="O63" s="16"/>
    </row>
    <row r="64" spans="1:15" outlineLevel="4">
      <c r="A64" s="1"/>
      <c r="B64" s="1"/>
      <c r="C64" s="1"/>
      <c r="D64" s="1"/>
      <c r="E64" s="1" t="s">
        <v>58</v>
      </c>
      <c r="F64" s="1"/>
      <c r="G64" s="3">
        <v>1579.72</v>
      </c>
      <c r="H64" s="4"/>
      <c r="I64" s="39">
        <v>1250.01</v>
      </c>
      <c r="J64" s="35"/>
      <c r="K64" s="35">
        <f t="shared" si="3"/>
        <v>2829.73</v>
      </c>
      <c r="L64" s="39">
        <v>5000</v>
      </c>
      <c r="M64" s="51">
        <f t="shared" si="0"/>
        <v>-2170.27</v>
      </c>
      <c r="N64" s="39">
        <v>5000</v>
      </c>
      <c r="O64" s="16"/>
    </row>
    <row r="65" spans="1:15" outlineLevel="4">
      <c r="A65" s="1"/>
      <c r="B65" s="1"/>
      <c r="C65" s="1"/>
      <c r="D65" s="1"/>
      <c r="E65" s="1" t="s">
        <v>59</v>
      </c>
      <c r="F65" s="1"/>
      <c r="G65" s="3">
        <v>0</v>
      </c>
      <c r="H65" s="4"/>
      <c r="I65" s="39">
        <v>0</v>
      </c>
      <c r="J65" s="35"/>
      <c r="K65" s="35">
        <f t="shared" si="3"/>
        <v>0</v>
      </c>
      <c r="L65" s="39">
        <v>0</v>
      </c>
      <c r="M65" s="51">
        <f t="shared" si="0"/>
        <v>0</v>
      </c>
      <c r="N65" s="39">
        <v>0</v>
      </c>
      <c r="O65" s="16"/>
    </row>
    <row r="66" spans="1:15" outlineLevel="4">
      <c r="A66" s="1"/>
      <c r="B66" s="1"/>
      <c r="C66" s="1"/>
      <c r="D66" s="1"/>
      <c r="E66" s="1" t="s">
        <v>60</v>
      </c>
      <c r="F66" s="1"/>
      <c r="G66" s="3">
        <v>895.05</v>
      </c>
      <c r="H66" s="4"/>
      <c r="I66" s="39">
        <v>174.99</v>
      </c>
      <c r="J66" s="35"/>
      <c r="K66" s="35">
        <f t="shared" si="3"/>
        <v>1070.04</v>
      </c>
      <c r="L66" s="39">
        <v>700</v>
      </c>
      <c r="M66" s="51">
        <f t="shared" si="0"/>
        <v>370.03999999999996</v>
      </c>
      <c r="N66" s="39">
        <v>700</v>
      </c>
      <c r="O66" s="16"/>
    </row>
    <row r="67" spans="1:15" outlineLevel="4">
      <c r="A67" s="1"/>
      <c r="B67" s="1"/>
      <c r="C67" s="1"/>
      <c r="D67" s="1"/>
      <c r="E67" s="1" t="s">
        <v>61</v>
      </c>
      <c r="F67" s="1"/>
      <c r="G67" s="3">
        <v>421.61</v>
      </c>
      <c r="H67" s="4"/>
      <c r="I67" s="39">
        <v>125.01</v>
      </c>
      <c r="J67" s="35"/>
      <c r="K67" s="35">
        <f t="shared" si="3"/>
        <v>546.62</v>
      </c>
      <c r="L67" s="39">
        <v>445</v>
      </c>
      <c r="M67" s="51">
        <f t="shared" si="0"/>
        <v>101.62</v>
      </c>
      <c r="N67" s="39">
        <v>500</v>
      </c>
      <c r="O67" s="16"/>
    </row>
    <row r="68" spans="1:15" outlineLevel="4">
      <c r="A68" s="1"/>
      <c r="B68" s="1"/>
      <c r="C68" s="1"/>
      <c r="D68" s="1"/>
      <c r="E68" s="1" t="s">
        <v>62</v>
      </c>
      <c r="F68" s="1"/>
      <c r="G68" s="3">
        <v>0</v>
      </c>
      <c r="H68" s="4"/>
      <c r="I68" s="39">
        <v>0</v>
      </c>
      <c r="J68" s="35"/>
      <c r="K68" s="35">
        <f t="shared" si="3"/>
        <v>0</v>
      </c>
      <c r="L68" s="39">
        <v>0</v>
      </c>
      <c r="M68" s="51">
        <f t="shared" ref="M68:M135" si="4">K68-L68</f>
        <v>0</v>
      </c>
      <c r="N68" s="39">
        <v>0</v>
      </c>
      <c r="O68" s="16"/>
    </row>
    <row r="69" spans="1:15" outlineLevel="4">
      <c r="A69" s="1"/>
      <c r="B69" s="1"/>
      <c r="C69" s="1"/>
      <c r="D69" s="1"/>
      <c r="E69" s="1" t="s">
        <v>63</v>
      </c>
      <c r="F69" s="1"/>
      <c r="G69" s="3">
        <v>173.61</v>
      </c>
      <c r="H69" s="4"/>
      <c r="I69" s="39">
        <v>212.49</v>
      </c>
      <c r="J69" s="35"/>
      <c r="K69" s="35">
        <f t="shared" si="3"/>
        <v>386.1</v>
      </c>
      <c r="L69" s="39">
        <v>850</v>
      </c>
      <c r="M69" s="51">
        <f t="shared" si="4"/>
        <v>-463.9</v>
      </c>
      <c r="N69" s="39">
        <v>850</v>
      </c>
      <c r="O69" s="16"/>
    </row>
    <row r="70" spans="1:15" outlineLevel="4">
      <c r="A70" s="1"/>
      <c r="B70" s="1"/>
      <c r="C70" s="1"/>
      <c r="D70" s="1"/>
      <c r="E70" s="1" t="s">
        <v>64</v>
      </c>
      <c r="F70" s="1"/>
      <c r="G70" s="3">
        <v>4770.8</v>
      </c>
      <c r="H70" s="4"/>
      <c r="I70" s="39">
        <v>1250.01</v>
      </c>
      <c r="J70" s="35"/>
      <c r="K70" s="35">
        <f t="shared" si="3"/>
        <v>6020.81</v>
      </c>
      <c r="L70" s="39">
        <v>5000</v>
      </c>
      <c r="M70" s="51">
        <f t="shared" si="4"/>
        <v>1020.8100000000004</v>
      </c>
      <c r="N70" s="39">
        <v>5000</v>
      </c>
      <c r="O70" s="16"/>
    </row>
    <row r="71" spans="1:15" outlineLevel="4">
      <c r="A71" s="1"/>
      <c r="B71" s="1"/>
      <c r="C71" s="1"/>
      <c r="D71" s="1"/>
      <c r="E71" s="1" t="s">
        <v>65</v>
      </c>
      <c r="F71" s="1"/>
      <c r="G71" s="3">
        <v>12625.75</v>
      </c>
      <c r="H71" s="4"/>
      <c r="I71" s="39">
        <v>6249.99</v>
      </c>
      <c r="J71" s="35"/>
      <c r="K71" s="35">
        <f t="shared" si="3"/>
        <v>18875.739999999998</v>
      </c>
      <c r="L71" s="39">
        <v>20000</v>
      </c>
      <c r="M71" s="51">
        <f t="shared" si="4"/>
        <v>-1124.260000000002</v>
      </c>
      <c r="N71" s="39">
        <v>25000</v>
      </c>
      <c r="O71" s="16"/>
    </row>
    <row r="72" spans="1:15" outlineLevel="4">
      <c r="A72" s="1"/>
      <c r="B72" s="1"/>
      <c r="C72" s="1"/>
      <c r="D72" s="1"/>
      <c r="E72" s="1" t="s">
        <v>66</v>
      </c>
      <c r="F72" s="1"/>
      <c r="G72" s="3">
        <v>17181.54</v>
      </c>
      <c r="H72" s="4"/>
      <c r="I72" s="39">
        <v>3750</v>
      </c>
      <c r="J72" s="35"/>
      <c r="K72" s="35">
        <f t="shared" si="3"/>
        <v>20931.54</v>
      </c>
      <c r="L72" s="39">
        <v>15000</v>
      </c>
      <c r="M72" s="51">
        <f t="shared" si="4"/>
        <v>5931.5400000000009</v>
      </c>
      <c r="N72" s="39">
        <v>15000</v>
      </c>
      <c r="O72" s="16"/>
    </row>
    <row r="73" spans="1:15" outlineLevel="4">
      <c r="A73" s="1"/>
      <c r="B73" s="1"/>
      <c r="C73" s="1"/>
      <c r="D73" s="1"/>
      <c r="E73" s="1" t="s">
        <v>67</v>
      </c>
      <c r="F73" s="1"/>
      <c r="G73" s="3">
        <v>0</v>
      </c>
      <c r="H73" s="4"/>
      <c r="I73" s="39">
        <v>150</v>
      </c>
      <c r="J73" s="35"/>
      <c r="K73" s="35">
        <f t="shared" si="3"/>
        <v>150</v>
      </c>
      <c r="L73" s="39">
        <v>2004</v>
      </c>
      <c r="M73" s="51">
        <f t="shared" si="4"/>
        <v>-1854</v>
      </c>
      <c r="N73" s="39">
        <v>600</v>
      </c>
      <c r="O73" s="16"/>
    </row>
    <row r="74" spans="1:15" outlineLevel="4">
      <c r="A74" s="1"/>
      <c r="B74" s="1"/>
      <c r="C74" s="1"/>
      <c r="D74" s="1"/>
      <c r="E74" s="1" t="s">
        <v>68</v>
      </c>
      <c r="F74" s="1"/>
      <c r="G74" s="3">
        <v>2786</v>
      </c>
      <c r="H74" s="4"/>
      <c r="I74" s="39">
        <v>750</v>
      </c>
      <c r="J74" s="35"/>
      <c r="K74" s="35">
        <f t="shared" si="3"/>
        <v>3536</v>
      </c>
      <c r="L74" s="39">
        <v>6504</v>
      </c>
      <c r="M74" s="51">
        <f t="shared" si="4"/>
        <v>-2968</v>
      </c>
      <c r="N74" s="39">
        <v>3000</v>
      </c>
      <c r="O74" s="16"/>
    </row>
    <row r="75" spans="1:15" outlineLevel="4">
      <c r="A75" s="1"/>
      <c r="B75" s="1"/>
      <c r="C75" s="1"/>
      <c r="D75" s="1"/>
      <c r="E75" s="1" t="s">
        <v>69</v>
      </c>
      <c r="F75" s="1"/>
      <c r="G75" s="3">
        <v>9196.5</v>
      </c>
      <c r="H75" s="4"/>
      <c r="I75" s="39">
        <v>3750</v>
      </c>
      <c r="J75" s="35"/>
      <c r="K75" s="35">
        <f t="shared" si="3"/>
        <v>12946.5</v>
      </c>
      <c r="L75" s="39">
        <v>12000</v>
      </c>
      <c r="M75" s="51">
        <f t="shared" si="4"/>
        <v>946.5</v>
      </c>
      <c r="N75" s="39">
        <v>15000</v>
      </c>
      <c r="O75" s="16"/>
    </row>
    <row r="76" spans="1:15" outlineLevel="4">
      <c r="A76" s="1"/>
      <c r="B76" s="1"/>
      <c r="C76" s="1"/>
      <c r="D76" s="1"/>
      <c r="E76" s="1" t="s">
        <v>70</v>
      </c>
      <c r="F76" s="1"/>
      <c r="G76" s="3">
        <v>2190.41</v>
      </c>
      <c r="H76" s="4"/>
      <c r="I76" s="39">
        <v>624.99</v>
      </c>
      <c r="J76" s="35"/>
      <c r="K76" s="35">
        <f t="shared" si="3"/>
        <v>2815.3999999999996</v>
      </c>
      <c r="L76" s="39">
        <v>2500</v>
      </c>
      <c r="M76" s="51">
        <f t="shared" si="4"/>
        <v>315.39999999999964</v>
      </c>
      <c r="N76" s="39">
        <v>2500</v>
      </c>
      <c r="O76" s="16"/>
    </row>
    <row r="77" spans="1:15" outlineLevel="4">
      <c r="A77" s="1"/>
      <c r="B77" s="1"/>
      <c r="C77" s="1"/>
      <c r="D77" s="1"/>
      <c r="E77" s="1" t="s">
        <v>71</v>
      </c>
      <c r="F77" s="1"/>
      <c r="G77" s="3">
        <v>87740.19</v>
      </c>
      <c r="H77" s="4"/>
      <c r="I77" s="39">
        <v>27624.99</v>
      </c>
      <c r="J77" s="35"/>
      <c r="K77" s="35">
        <f t="shared" si="3"/>
        <v>115365.18000000001</v>
      </c>
      <c r="L77" s="39">
        <v>110500</v>
      </c>
      <c r="M77" s="51">
        <f t="shared" si="4"/>
        <v>4865.1800000000076</v>
      </c>
      <c r="N77" s="39">
        <v>110500</v>
      </c>
      <c r="O77" s="16"/>
    </row>
    <row r="78" spans="1:15" s="23" customFormat="1" outlineLevel="4">
      <c r="A78" s="24"/>
      <c r="B78" s="24"/>
      <c r="C78" s="24"/>
      <c r="D78" s="24"/>
      <c r="E78" s="24" t="s">
        <v>165</v>
      </c>
      <c r="F78" s="24"/>
      <c r="G78" s="25">
        <v>5165</v>
      </c>
      <c r="H78" s="4"/>
      <c r="I78" s="39"/>
      <c r="J78" s="35"/>
      <c r="K78" s="35">
        <f t="shared" si="3"/>
        <v>5165</v>
      </c>
      <c r="L78" s="39">
        <v>0</v>
      </c>
      <c r="M78" s="51">
        <f t="shared" si="4"/>
        <v>5165</v>
      </c>
      <c r="N78" s="39">
        <v>3500</v>
      </c>
      <c r="O78" s="16"/>
    </row>
    <row r="79" spans="1:15" outlineLevel="4">
      <c r="A79" s="1"/>
      <c r="B79" s="1"/>
      <c r="C79" s="1"/>
      <c r="D79" s="1"/>
      <c r="E79" s="1" t="s">
        <v>72</v>
      </c>
      <c r="F79" s="1"/>
      <c r="G79" s="3">
        <v>2714.67</v>
      </c>
      <c r="H79" s="4"/>
      <c r="I79" s="39">
        <v>375</v>
      </c>
      <c r="J79" s="35"/>
      <c r="K79" s="35">
        <f t="shared" si="3"/>
        <v>3089.67</v>
      </c>
      <c r="L79" s="39">
        <v>1000</v>
      </c>
      <c r="M79" s="51">
        <f t="shared" si="4"/>
        <v>2089.67</v>
      </c>
      <c r="N79" s="39">
        <v>1500</v>
      </c>
      <c r="O79" s="16"/>
    </row>
    <row r="80" spans="1:15" outlineLevel="4">
      <c r="A80" s="1"/>
      <c r="B80" s="1"/>
      <c r="C80" s="1"/>
      <c r="D80" s="1"/>
      <c r="E80" s="1" t="s">
        <v>73</v>
      </c>
      <c r="F80" s="1"/>
      <c r="G80" s="3">
        <v>6910.8</v>
      </c>
      <c r="H80" s="4"/>
      <c r="I80" s="39">
        <v>1500</v>
      </c>
      <c r="J80" s="35"/>
      <c r="K80" s="35">
        <f t="shared" si="3"/>
        <v>8410.7999999999993</v>
      </c>
      <c r="L80" s="39">
        <v>5004</v>
      </c>
      <c r="M80" s="51">
        <f t="shared" si="4"/>
        <v>3406.7999999999993</v>
      </c>
      <c r="N80" s="39">
        <v>6000</v>
      </c>
      <c r="O80" s="16"/>
    </row>
    <row r="81" spans="1:15" outlineLevel="4">
      <c r="A81" s="1"/>
      <c r="B81" s="1"/>
      <c r="C81" s="1"/>
      <c r="D81" s="1"/>
      <c r="E81" s="1" t="s">
        <v>74</v>
      </c>
      <c r="F81" s="1"/>
      <c r="G81" s="3">
        <v>25668</v>
      </c>
      <c r="H81" s="4"/>
      <c r="I81" s="39">
        <v>501</v>
      </c>
      <c r="J81" s="35"/>
      <c r="K81" s="35">
        <f t="shared" si="3"/>
        <v>26169</v>
      </c>
      <c r="L81" s="39">
        <v>2004</v>
      </c>
      <c r="M81" s="51">
        <f t="shared" si="4"/>
        <v>24165</v>
      </c>
      <c r="N81" s="39">
        <v>2004</v>
      </c>
      <c r="O81" s="16"/>
    </row>
    <row r="82" spans="1:15" outlineLevel="4">
      <c r="A82" s="1"/>
      <c r="B82" s="1"/>
      <c r="C82" s="1"/>
      <c r="D82" s="1"/>
      <c r="E82" s="1" t="s">
        <v>75</v>
      </c>
      <c r="F82" s="1"/>
      <c r="G82" s="3">
        <v>3695</v>
      </c>
      <c r="H82" s="4"/>
      <c r="I82" s="39">
        <v>5000.01</v>
      </c>
      <c r="J82" s="35"/>
      <c r="K82" s="35">
        <f t="shared" si="3"/>
        <v>8695.01</v>
      </c>
      <c r="L82" s="39">
        <v>18500</v>
      </c>
      <c r="M82" s="51">
        <f t="shared" si="4"/>
        <v>-9804.99</v>
      </c>
      <c r="N82" s="39">
        <v>20000</v>
      </c>
      <c r="O82" s="16"/>
    </row>
    <row r="83" spans="1:15" outlineLevel="4">
      <c r="A83" s="1"/>
      <c r="B83" s="1"/>
      <c r="C83" s="1"/>
      <c r="D83" s="1"/>
      <c r="E83" s="1" t="s">
        <v>76</v>
      </c>
      <c r="F83" s="1"/>
      <c r="G83" s="3">
        <v>6853.54</v>
      </c>
      <c r="H83" s="4"/>
      <c r="I83" s="39">
        <v>2750.01</v>
      </c>
      <c r="J83" s="35"/>
      <c r="K83" s="35">
        <f t="shared" si="3"/>
        <v>9603.5499999999993</v>
      </c>
      <c r="L83" s="39">
        <v>11000</v>
      </c>
      <c r="M83" s="51">
        <f t="shared" si="4"/>
        <v>-1396.4500000000007</v>
      </c>
      <c r="N83" s="39">
        <v>11000</v>
      </c>
      <c r="O83" s="16"/>
    </row>
    <row r="84" spans="1:15" outlineLevel="4">
      <c r="A84" s="1"/>
      <c r="B84" s="1"/>
      <c r="C84" s="1"/>
      <c r="D84" s="1"/>
      <c r="E84" s="1" t="s">
        <v>77</v>
      </c>
      <c r="F84" s="1"/>
      <c r="G84" s="3">
        <v>0</v>
      </c>
      <c r="H84" s="4"/>
      <c r="I84" s="39">
        <v>375</v>
      </c>
      <c r="J84" s="35"/>
      <c r="K84" s="35">
        <f t="shared" si="3"/>
        <v>375</v>
      </c>
      <c r="L84" s="39">
        <v>1500</v>
      </c>
      <c r="M84" s="51">
        <f t="shared" si="4"/>
        <v>-1125</v>
      </c>
      <c r="N84" s="39">
        <v>1500</v>
      </c>
      <c r="O84" s="16"/>
    </row>
    <row r="85" spans="1:15" outlineLevel="4">
      <c r="A85" s="1"/>
      <c r="B85" s="1"/>
      <c r="C85" s="1"/>
      <c r="D85" s="1"/>
      <c r="E85" s="1" t="s">
        <v>78</v>
      </c>
      <c r="F85" s="1"/>
      <c r="G85" s="3">
        <v>3216.35</v>
      </c>
      <c r="H85" s="4"/>
      <c r="I85" s="39">
        <v>1500</v>
      </c>
      <c r="J85" s="35"/>
      <c r="K85" s="35">
        <f t="shared" si="3"/>
        <v>4716.3500000000004</v>
      </c>
      <c r="L85" s="39">
        <v>6000</v>
      </c>
      <c r="M85" s="51">
        <f t="shared" si="4"/>
        <v>-1283.6499999999996</v>
      </c>
      <c r="N85" s="39">
        <v>6000</v>
      </c>
      <c r="O85" s="16"/>
    </row>
    <row r="86" spans="1:15" hidden="1" outlineLevel="5">
      <c r="A86" s="1"/>
      <c r="B86" s="1"/>
      <c r="C86" s="1"/>
      <c r="D86" s="1"/>
      <c r="E86" s="1" t="s">
        <v>79</v>
      </c>
      <c r="F86" s="1"/>
      <c r="G86" s="3"/>
      <c r="H86" s="4"/>
      <c r="I86" s="39"/>
      <c r="J86" s="35"/>
      <c r="K86" s="35">
        <f t="shared" si="3"/>
        <v>0</v>
      </c>
      <c r="L86" s="39"/>
      <c r="M86" s="51">
        <f t="shared" si="4"/>
        <v>0</v>
      </c>
      <c r="N86" s="39"/>
      <c r="O86" s="16"/>
    </row>
    <row r="87" spans="1:15" hidden="1" outlineLevel="5">
      <c r="A87" s="1"/>
      <c r="B87" s="1"/>
      <c r="C87" s="1"/>
      <c r="D87" s="1"/>
      <c r="E87" s="1"/>
      <c r="F87" s="1" t="s">
        <v>80</v>
      </c>
      <c r="G87" s="3">
        <v>6408.39</v>
      </c>
      <c r="H87" s="4"/>
      <c r="I87" s="39">
        <v>0</v>
      </c>
      <c r="J87" s="35"/>
      <c r="K87" s="35">
        <f t="shared" si="3"/>
        <v>6408.39</v>
      </c>
      <c r="L87" s="39"/>
      <c r="M87" s="51">
        <f t="shared" si="4"/>
        <v>6408.39</v>
      </c>
      <c r="N87" s="39">
        <v>4100</v>
      </c>
      <c r="O87" s="16"/>
    </row>
    <row r="88" spans="1:15" ht="15.75" hidden="1" outlineLevel="5" thickBot="1">
      <c r="A88" s="1"/>
      <c r="B88" s="1"/>
      <c r="C88" s="1"/>
      <c r="D88" s="1"/>
      <c r="E88" s="1"/>
      <c r="F88" s="1" t="s">
        <v>81</v>
      </c>
      <c r="G88" s="5">
        <v>6071.08</v>
      </c>
      <c r="H88" s="4"/>
      <c r="I88" s="41">
        <v>0</v>
      </c>
      <c r="J88" s="35"/>
      <c r="K88" s="36">
        <f t="shared" si="3"/>
        <v>6071.08</v>
      </c>
      <c r="L88" s="41"/>
      <c r="M88" s="52">
        <f t="shared" si="4"/>
        <v>6071.08</v>
      </c>
      <c r="N88" s="41">
        <v>7900</v>
      </c>
      <c r="O88" s="16"/>
    </row>
    <row r="89" spans="1:15" s="23" customFormat="1" outlineLevel="5">
      <c r="A89" s="24"/>
      <c r="B89" s="24"/>
      <c r="C89" s="24"/>
      <c r="D89" s="24"/>
      <c r="E89" s="24" t="s">
        <v>166</v>
      </c>
      <c r="F89" s="24"/>
      <c r="G89" s="27">
        <v>7186.5</v>
      </c>
      <c r="H89" s="4"/>
      <c r="I89" s="40">
        <v>1025.01</v>
      </c>
      <c r="J89" s="35"/>
      <c r="K89" s="42">
        <f t="shared" si="3"/>
        <v>8211.51</v>
      </c>
      <c r="L89" s="40">
        <v>4100</v>
      </c>
      <c r="M89" s="55">
        <f t="shared" si="4"/>
        <v>4111.51</v>
      </c>
      <c r="N89" s="40">
        <v>8000</v>
      </c>
      <c r="O89" s="16"/>
    </row>
    <row r="90" spans="1:15" s="23" customFormat="1" outlineLevel="5">
      <c r="A90" s="24"/>
      <c r="B90" s="24"/>
      <c r="C90" s="24"/>
      <c r="D90" s="24"/>
      <c r="E90" s="24" t="s">
        <v>167</v>
      </c>
      <c r="F90" s="24"/>
      <c r="G90" s="27">
        <v>8531.42</v>
      </c>
      <c r="H90" s="4"/>
      <c r="I90" s="40">
        <v>1974.99</v>
      </c>
      <c r="J90" s="35"/>
      <c r="K90" s="42">
        <f t="shared" si="3"/>
        <v>10506.41</v>
      </c>
      <c r="L90" s="40">
        <v>7900</v>
      </c>
      <c r="M90" s="55">
        <f t="shared" si="4"/>
        <v>2606.41</v>
      </c>
      <c r="N90" s="40">
        <v>8000</v>
      </c>
      <c r="O90" s="16"/>
    </row>
    <row r="91" spans="1:15" outlineLevel="4">
      <c r="A91" s="1"/>
      <c r="B91" s="1"/>
      <c r="C91" s="1"/>
      <c r="D91" s="1"/>
      <c r="E91" s="1" t="s">
        <v>82</v>
      </c>
      <c r="F91" s="1"/>
      <c r="G91" s="3">
        <v>15717.92</v>
      </c>
      <c r="H91" s="4"/>
      <c r="I91" s="39">
        <v>3000</v>
      </c>
      <c r="J91" s="35"/>
      <c r="K91" s="35">
        <f t="shared" ref="K91:K125" si="5">G91+I91</f>
        <v>18717.919999999998</v>
      </c>
      <c r="L91" s="39">
        <v>12000</v>
      </c>
      <c r="M91" s="51">
        <f t="shared" si="4"/>
        <v>6717.9199999999983</v>
      </c>
      <c r="N91" s="39">
        <v>12000</v>
      </c>
      <c r="O91" s="16"/>
    </row>
    <row r="92" spans="1:15" ht="30" customHeight="1" outlineLevel="4">
      <c r="A92" s="1"/>
      <c r="B92" s="1"/>
      <c r="C92" s="1"/>
      <c r="D92" s="1"/>
      <c r="E92" s="1" t="s">
        <v>83</v>
      </c>
      <c r="F92" s="1"/>
      <c r="G92" s="3">
        <v>4131.25</v>
      </c>
      <c r="H92" s="4"/>
      <c r="I92" s="39">
        <v>1875</v>
      </c>
      <c r="J92" s="35"/>
      <c r="K92" s="35">
        <f t="shared" si="5"/>
        <v>6006.25</v>
      </c>
      <c r="L92" s="39">
        <v>7500</v>
      </c>
      <c r="M92" s="51">
        <f t="shared" si="4"/>
        <v>-1493.75</v>
      </c>
      <c r="N92" s="39">
        <v>6000</v>
      </c>
      <c r="O92" s="16"/>
    </row>
    <row r="93" spans="1:15" outlineLevel="4">
      <c r="A93" s="1"/>
      <c r="B93" s="1"/>
      <c r="C93" s="1"/>
      <c r="D93" s="1"/>
      <c r="E93" s="1" t="s">
        <v>84</v>
      </c>
      <c r="F93" s="1"/>
      <c r="G93" s="3">
        <v>5003.22</v>
      </c>
      <c r="H93" s="4"/>
      <c r="I93" s="39">
        <v>1500</v>
      </c>
      <c r="J93" s="35"/>
      <c r="K93" s="35">
        <f t="shared" si="5"/>
        <v>6503.22</v>
      </c>
      <c r="L93" s="39">
        <v>6000</v>
      </c>
      <c r="M93" s="51">
        <f t="shared" si="4"/>
        <v>503.22000000000025</v>
      </c>
      <c r="N93" s="39">
        <v>6000</v>
      </c>
      <c r="O93" s="16"/>
    </row>
    <row r="94" spans="1:15" outlineLevel="4">
      <c r="A94" s="1"/>
      <c r="B94" s="1"/>
      <c r="C94" s="1"/>
      <c r="D94" s="1"/>
      <c r="E94" s="1" t="s">
        <v>85</v>
      </c>
      <c r="F94" s="1"/>
      <c r="G94" s="3">
        <v>386.72</v>
      </c>
      <c r="H94" s="4"/>
      <c r="I94" s="39">
        <v>249.99</v>
      </c>
      <c r="J94" s="35"/>
      <c r="K94" s="35">
        <f t="shared" si="5"/>
        <v>636.71</v>
      </c>
      <c r="L94" s="39">
        <v>1000</v>
      </c>
      <c r="M94" s="51">
        <f t="shared" si="4"/>
        <v>-363.28999999999996</v>
      </c>
      <c r="N94" s="39">
        <v>1000</v>
      </c>
      <c r="O94" s="16"/>
    </row>
    <row r="95" spans="1:15" outlineLevel="4">
      <c r="A95" s="1"/>
      <c r="B95" s="1"/>
      <c r="C95" s="1"/>
      <c r="D95" s="1"/>
      <c r="E95" s="1" t="s">
        <v>86</v>
      </c>
      <c r="F95" s="1"/>
      <c r="G95" s="3">
        <v>8548.5</v>
      </c>
      <c r="H95" s="4"/>
      <c r="I95" s="39">
        <v>1250.01</v>
      </c>
      <c r="J95" s="35"/>
      <c r="K95" s="35">
        <f t="shared" si="5"/>
        <v>9798.51</v>
      </c>
      <c r="L95" s="39">
        <v>5000</v>
      </c>
      <c r="M95" s="51">
        <f t="shared" si="4"/>
        <v>4798.51</v>
      </c>
      <c r="N95" s="39">
        <v>10000</v>
      </c>
      <c r="O95" s="16"/>
    </row>
    <row r="96" spans="1:15" hidden="1" outlineLevel="5">
      <c r="A96" s="1"/>
      <c r="B96" s="1"/>
      <c r="C96" s="1"/>
      <c r="D96" s="1"/>
      <c r="E96" s="1" t="s">
        <v>87</v>
      </c>
      <c r="F96" s="1"/>
      <c r="G96" s="3"/>
      <c r="H96" s="4"/>
      <c r="I96" s="39"/>
      <c r="J96" s="35"/>
      <c r="K96" s="35">
        <f t="shared" si="5"/>
        <v>0</v>
      </c>
      <c r="L96" s="39"/>
      <c r="M96" s="51">
        <f t="shared" si="4"/>
        <v>0</v>
      </c>
      <c r="N96" s="39"/>
      <c r="O96" s="16"/>
    </row>
    <row r="97" spans="1:15" hidden="1" outlineLevel="5">
      <c r="A97" s="1"/>
      <c r="B97" s="1"/>
      <c r="C97" s="1"/>
      <c r="D97" s="1"/>
      <c r="E97" s="1"/>
      <c r="F97" s="1" t="s">
        <v>88</v>
      </c>
      <c r="G97" s="3">
        <v>1207.05</v>
      </c>
      <c r="H97" s="4"/>
      <c r="I97" s="39">
        <v>0</v>
      </c>
      <c r="J97" s="35"/>
      <c r="K97" s="35">
        <f t="shared" si="5"/>
        <v>1207.05</v>
      </c>
      <c r="L97" s="39">
        <v>0</v>
      </c>
      <c r="M97" s="51">
        <f t="shared" si="4"/>
        <v>1207.05</v>
      </c>
      <c r="N97" s="39"/>
      <c r="O97" s="16"/>
    </row>
    <row r="98" spans="1:15" ht="15.75" hidden="1" outlineLevel="5" thickBot="1">
      <c r="A98" s="1"/>
      <c r="B98" s="1"/>
      <c r="C98" s="1"/>
      <c r="D98" s="1"/>
      <c r="E98" s="1"/>
      <c r="F98" s="1" t="s">
        <v>89</v>
      </c>
      <c r="G98" s="5">
        <v>3600</v>
      </c>
      <c r="H98" s="4"/>
      <c r="I98" s="41">
        <v>0</v>
      </c>
      <c r="J98" s="35"/>
      <c r="K98" s="36">
        <f t="shared" si="5"/>
        <v>3600</v>
      </c>
      <c r="L98" s="41">
        <v>0</v>
      </c>
      <c r="M98" s="52">
        <f t="shared" si="4"/>
        <v>3600</v>
      </c>
      <c r="N98" s="41"/>
      <c r="O98" s="16"/>
    </row>
    <row r="99" spans="1:15" outlineLevel="4" collapsed="1">
      <c r="A99" s="1"/>
      <c r="B99" s="1"/>
      <c r="C99" s="1"/>
      <c r="D99" s="1"/>
      <c r="E99" s="1" t="s">
        <v>90</v>
      </c>
      <c r="F99" s="1"/>
      <c r="G99" s="3">
        <v>771.38</v>
      </c>
      <c r="H99" s="4"/>
      <c r="I99" s="39">
        <v>1250.01</v>
      </c>
      <c r="J99" s="35"/>
      <c r="K99" s="35">
        <f t="shared" si="5"/>
        <v>2021.3899999999999</v>
      </c>
      <c r="L99" s="39">
        <v>5000</v>
      </c>
      <c r="M99" s="51">
        <f t="shared" si="4"/>
        <v>-2978.61</v>
      </c>
      <c r="N99" s="39">
        <v>4000</v>
      </c>
      <c r="O99" s="16"/>
    </row>
    <row r="100" spans="1:15" ht="30" hidden="1" customHeight="1" outlineLevel="5">
      <c r="A100" s="1"/>
      <c r="B100" s="1"/>
      <c r="C100" s="1"/>
      <c r="D100" s="1"/>
      <c r="E100" s="1" t="s">
        <v>91</v>
      </c>
      <c r="F100" s="1"/>
      <c r="G100" s="3"/>
      <c r="H100" s="4"/>
      <c r="I100" s="39"/>
      <c r="J100" s="35"/>
      <c r="K100" s="35">
        <f t="shared" si="5"/>
        <v>0</v>
      </c>
      <c r="L100" s="39"/>
      <c r="M100" s="51">
        <f t="shared" si="4"/>
        <v>0</v>
      </c>
      <c r="N100" s="39"/>
      <c r="O100" s="16"/>
    </row>
    <row r="101" spans="1:15" hidden="1" outlineLevel="5">
      <c r="A101" s="1"/>
      <c r="B101" s="1"/>
      <c r="C101" s="1"/>
      <c r="D101" s="1"/>
      <c r="E101" s="1"/>
      <c r="F101" s="1" t="s">
        <v>92</v>
      </c>
      <c r="G101" s="3">
        <v>300</v>
      </c>
      <c r="H101" s="4"/>
      <c r="I101" s="39">
        <v>0</v>
      </c>
      <c r="J101" s="35"/>
      <c r="K101" s="35">
        <f t="shared" si="5"/>
        <v>300</v>
      </c>
      <c r="L101" s="39">
        <v>0</v>
      </c>
      <c r="M101" s="51">
        <f t="shared" si="4"/>
        <v>300</v>
      </c>
      <c r="N101" s="39"/>
      <c r="O101" s="16"/>
    </row>
    <row r="102" spans="1:15" ht="15.75" hidden="1" outlineLevel="5" thickBot="1">
      <c r="A102" s="1"/>
      <c r="B102" s="1"/>
      <c r="C102" s="1"/>
      <c r="D102" s="1"/>
      <c r="E102" s="1"/>
      <c r="F102" s="1" t="s">
        <v>93</v>
      </c>
      <c r="G102" s="5">
        <v>0</v>
      </c>
      <c r="H102" s="4"/>
      <c r="I102" s="41">
        <v>0</v>
      </c>
      <c r="J102" s="35"/>
      <c r="K102" s="36">
        <f t="shared" si="5"/>
        <v>0</v>
      </c>
      <c r="L102" s="41">
        <v>0</v>
      </c>
      <c r="M102" s="52">
        <f t="shared" si="4"/>
        <v>0</v>
      </c>
      <c r="N102" s="41">
        <v>2000</v>
      </c>
      <c r="O102" s="16"/>
    </row>
    <row r="103" spans="1:15" outlineLevel="4" collapsed="1">
      <c r="A103" s="1"/>
      <c r="B103" s="1"/>
      <c r="C103" s="1"/>
      <c r="D103" s="1"/>
      <c r="E103" s="1" t="s">
        <v>94</v>
      </c>
      <c r="F103" s="1"/>
      <c r="G103" s="3">
        <v>361</v>
      </c>
      <c r="H103" s="4"/>
      <c r="I103" s="39">
        <v>500.01</v>
      </c>
      <c r="J103" s="35"/>
      <c r="K103" s="35">
        <f t="shared" si="5"/>
        <v>861.01</v>
      </c>
      <c r="L103" s="39">
        <v>2000</v>
      </c>
      <c r="M103" s="51">
        <f t="shared" si="4"/>
        <v>-1138.99</v>
      </c>
      <c r="N103" s="39">
        <v>2000</v>
      </c>
      <c r="O103" s="16"/>
    </row>
    <row r="104" spans="1:15" ht="30" customHeight="1" outlineLevel="4" thickBot="1">
      <c r="A104" s="1"/>
      <c r="B104" s="1"/>
      <c r="C104" s="1"/>
      <c r="D104" s="1"/>
      <c r="E104" s="1" t="s">
        <v>95</v>
      </c>
      <c r="F104" s="1"/>
      <c r="G104" s="5">
        <v>187269.62</v>
      </c>
      <c r="H104" s="4"/>
      <c r="I104" s="41">
        <v>62499.99</v>
      </c>
      <c r="J104" s="35"/>
      <c r="K104" s="36">
        <f t="shared" si="5"/>
        <v>249769.61</v>
      </c>
      <c r="L104" s="41">
        <v>250000</v>
      </c>
      <c r="M104" s="52">
        <f t="shared" si="4"/>
        <v>-230.39000000001397</v>
      </c>
      <c r="N104" s="41">
        <v>250000</v>
      </c>
      <c r="O104" s="16"/>
    </row>
    <row r="105" spans="1:15" outlineLevel="3">
      <c r="A105" s="1"/>
      <c r="B105" s="1"/>
      <c r="C105" s="1"/>
      <c r="D105" s="1" t="s">
        <v>96</v>
      </c>
      <c r="E105" s="1"/>
      <c r="F105" s="1"/>
      <c r="G105" s="3">
        <v>398047.37</v>
      </c>
      <c r="H105" s="4"/>
      <c r="I105" s="39">
        <v>398047.37</v>
      </c>
      <c r="J105" s="35"/>
      <c r="K105" s="35">
        <v>529024.37</v>
      </c>
      <c r="L105" s="39">
        <v>523908</v>
      </c>
      <c r="M105" s="51">
        <f t="shared" si="4"/>
        <v>5116.3699999999953</v>
      </c>
      <c r="N105" s="39">
        <v>549700</v>
      </c>
      <c r="O105" s="16"/>
    </row>
    <row r="106" spans="1:15" ht="30" customHeight="1" outlineLevel="4">
      <c r="A106" s="1"/>
      <c r="B106" s="1"/>
      <c r="C106" s="1"/>
      <c r="D106" s="1" t="s">
        <v>97</v>
      </c>
      <c r="E106" s="1"/>
      <c r="F106" s="1"/>
      <c r="G106" s="3"/>
      <c r="H106" s="4"/>
      <c r="I106" s="39"/>
      <c r="J106" s="35"/>
      <c r="K106" s="35"/>
      <c r="L106" s="39"/>
      <c r="M106" s="51"/>
      <c r="N106" s="39"/>
      <c r="O106" s="16"/>
    </row>
    <row r="107" spans="1:15" outlineLevel="4">
      <c r="A107" s="1"/>
      <c r="B107" s="1"/>
      <c r="C107" s="1"/>
      <c r="D107" s="1"/>
      <c r="E107" s="1" t="s">
        <v>98</v>
      </c>
      <c r="F107" s="1"/>
      <c r="G107" s="3">
        <v>942.45</v>
      </c>
      <c r="H107" s="4"/>
      <c r="I107" s="39">
        <v>375</v>
      </c>
      <c r="J107" s="35"/>
      <c r="K107" s="35">
        <f t="shared" si="5"/>
        <v>1317.45</v>
      </c>
      <c r="L107" s="39">
        <v>1500</v>
      </c>
      <c r="M107" s="51">
        <f t="shared" si="4"/>
        <v>-182.54999999999995</v>
      </c>
      <c r="N107" s="39">
        <v>1500</v>
      </c>
      <c r="O107" s="16"/>
    </row>
    <row r="108" spans="1:15" outlineLevel="4">
      <c r="A108" s="1"/>
      <c r="B108" s="1"/>
      <c r="C108" s="1"/>
      <c r="D108" s="1"/>
      <c r="E108" s="1" t="s">
        <v>99</v>
      </c>
      <c r="F108" s="1"/>
      <c r="G108" s="3">
        <v>3773</v>
      </c>
      <c r="H108" s="4"/>
      <c r="I108" s="39">
        <v>500.01</v>
      </c>
      <c r="J108" s="35"/>
      <c r="K108" s="35">
        <f t="shared" si="5"/>
        <v>4273.01</v>
      </c>
      <c r="L108" s="39">
        <v>2000</v>
      </c>
      <c r="M108" s="51">
        <f t="shared" si="4"/>
        <v>2273.0100000000002</v>
      </c>
      <c r="N108" s="39">
        <v>500</v>
      </c>
      <c r="O108" s="16"/>
    </row>
    <row r="109" spans="1:15" outlineLevel="4">
      <c r="A109" s="1"/>
      <c r="B109" s="1"/>
      <c r="C109" s="1"/>
      <c r="D109" s="1"/>
      <c r="E109" s="1" t="s">
        <v>157</v>
      </c>
      <c r="F109" s="1"/>
      <c r="G109" s="3">
        <v>5880.4</v>
      </c>
      <c r="H109" s="4"/>
      <c r="I109" s="39">
        <v>0</v>
      </c>
      <c r="J109" s="35"/>
      <c r="K109" s="35">
        <f t="shared" si="5"/>
        <v>5880.4</v>
      </c>
      <c r="L109" s="39">
        <v>6650</v>
      </c>
      <c r="M109" s="51">
        <f t="shared" si="4"/>
        <v>-769.60000000000036</v>
      </c>
      <c r="N109" s="39">
        <v>24000</v>
      </c>
      <c r="O109" s="16"/>
    </row>
    <row r="110" spans="1:15" outlineLevel="4">
      <c r="A110" s="1"/>
      <c r="B110" s="1"/>
      <c r="C110" s="1"/>
      <c r="D110" s="1"/>
      <c r="E110" s="1" t="s">
        <v>100</v>
      </c>
      <c r="F110" s="1"/>
      <c r="G110" s="3">
        <v>29286.29</v>
      </c>
      <c r="H110" s="4"/>
      <c r="I110" s="39">
        <v>9675</v>
      </c>
      <c r="J110" s="35"/>
      <c r="K110" s="35">
        <f t="shared" si="5"/>
        <v>38961.29</v>
      </c>
      <c r="L110" s="39">
        <v>38700</v>
      </c>
      <c r="M110" s="51">
        <f t="shared" si="4"/>
        <v>261.29000000000087</v>
      </c>
      <c r="N110" s="39">
        <v>39148</v>
      </c>
      <c r="O110" s="16"/>
    </row>
    <row r="111" spans="1:15" outlineLevel="4">
      <c r="A111" s="1"/>
      <c r="B111" s="1"/>
      <c r="C111" s="1"/>
      <c r="D111" s="1"/>
      <c r="E111" s="1" t="s">
        <v>101</v>
      </c>
      <c r="F111" s="1"/>
      <c r="G111" s="3">
        <v>23846.2</v>
      </c>
      <c r="H111" s="4"/>
      <c r="I111" s="39">
        <v>7749.99</v>
      </c>
      <c r="J111" s="35"/>
      <c r="K111" s="35">
        <f t="shared" si="5"/>
        <v>31596.190000000002</v>
      </c>
      <c r="L111" s="39">
        <v>31000</v>
      </c>
      <c r="M111" s="51">
        <f t="shared" si="4"/>
        <v>596.19000000000233</v>
      </c>
      <c r="N111" s="39">
        <v>34000</v>
      </c>
      <c r="O111" s="16"/>
    </row>
    <row r="112" spans="1:15" outlineLevel="4">
      <c r="A112" s="1"/>
      <c r="B112" s="1"/>
      <c r="C112" s="1"/>
      <c r="D112" s="1"/>
      <c r="E112" s="1" t="s">
        <v>102</v>
      </c>
      <c r="F112" s="1"/>
      <c r="G112" s="3">
        <v>18926.39</v>
      </c>
      <c r="H112" s="4"/>
      <c r="I112" s="39">
        <v>6174.99</v>
      </c>
      <c r="J112" s="35"/>
      <c r="K112" s="35">
        <f t="shared" si="5"/>
        <v>25101.379999999997</v>
      </c>
      <c r="L112" s="39">
        <v>24700</v>
      </c>
      <c r="M112" s="51">
        <f t="shared" si="4"/>
        <v>401.37999999999738</v>
      </c>
      <c r="N112" s="39">
        <v>27000</v>
      </c>
      <c r="O112" s="16"/>
    </row>
    <row r="113" spans="1:15" outlineLevel="4">
      <c r="A113" s="1"/>
      <c r="B113" s="1"/>
      <c r="C113" s="1"/>
      <c r="D113" s="1"/>
      <c r="E113" s="1" t="s">
        <v>103</v>
      </c>
      <c r="F113" s="1"/>
      <c r="G113" s="3">
        <v>15268.75</v>
      </c>
      <c r="H113" s="4"/>
      <c r="I113" s="39">
        <v>0</v>
      </c>
      <c r="J113" s="35"/>
      <c r="K113" s="35">
        <f t="shared" si="5"/>
        <v>15268.75</v>
      </c>
      <c r="L113" s="39">
        <v>15000</v>
      </c>
      <c r="M113" s="51">
        <f t="shared" si="4"/>
        <v>268.75</v>
      </c>
      <c r="N113" s="39">
        <v>0</v>
      </c>
      <c r="O113" s="16"/>
    </row>
    <row r="114" spans="1:15" hidden="1" outlineLevel="5">
      <c r="A114" s="1"/>
      <c r="B114" s="1"/>
      <c r="C114" s="1"/>
      <c r="D114" s="1"/>
      <c r="E114" s="1" t="s">
        <v>104</v>
      </c>
      <c r="F114" s="1"/>
      <c r="G114" s="3"/>
      <c r="H114" s="4"/>
      <c r="I114" s="39">
        <v>0</v>
      </c>
      <c r="J114" s="35"/>
      <c r="K114" s="35">
        <f t="shared" si="5"/>
        <v>0</v>
      </c>
      <c r="L114" s="39"/>
      <c r="M114" s="51">
        <f t="shared" si="4"/>
        <v>0</v>
      </c>
      <c r="N114" s="39"/>
      <c r="O114" s="16"/>
    </row>
    <row r="115" spans="1:15" hidden="1" outlineLevel="5">
      <c r="A115" s="1"/>
      <c r="B115" s="1"/>
      <c r="C115" s="1"/>
      <c r="D115" s="1"/>
      <c r="E115" s="1"/>
      <c r="F115" s="1" t="s">
        <v>105</v>
      </c>
      <c r="G115" s="3">
        <v>86.14</v>
      </c>
      <c r="H115" s="4"/>
      <c r="I115" s="39">
        <v>0</v>
      </c>
      <c r="J115" s="35"/>
      <c r="K115" s="35">
        <f t="shared" si="5"/>
        <v>86.14</v>
      </c>
      <c r="L115" s="39">
        <v>0</v>
      </c>
      <c r="M115" s="51">
        <f t="shared" si="4"/>
        <v>86.14</v>
      </c>
      <c r="N115" s="39"/>
      <c r="O115" s="16"/>
    </row>
    <row r="116" spans="1:15" hidden="1" outlineLevel="5">
      <c r="A116" s="1"/>
      <c r="B116" s="1"/>
      <c r="C116" s="1"/>
      <c r="D116" s="1"/>
      <c r="E116" s="1"/>
      <c r="F116" s="1" t="s">
        <v>106</v>
      </c>
      <c r="G116" s="3">
        <v>1597.52</v>
      </c>
      <c r="H116" s="4"/>
      <c r="I116" s="39">
        <v>0</v>
      </c>
      <c r="J116" s="35"/>
      <c r="K116" s="35">
        <f t="shared" si="5"/>
        <v>1597.52</v>
      </c>
      <c r="L116" s="39">
        <v>0</v>
      </c>
      <c r="M116" s="51">
        <f t="shared" si="4"/>
        <v>1597.52</v>
      </c>
      <c r="N116" s="39"/>
      <c r="O116" s="16"/>
    </row>
    <row r="117" spans="1:15" hidden="1" outlineLevel="5">
      <c r="A117" s="1"/>
      <c r="B117" s="1"/>
      <c r="C117" s="1"/>
      <c r="D117" s="1"/>
      <c r="E117" s="1"/>
      <c r="F117" s="1" t="s">
        <v>107</v>
      </c>
      <c r="G117" s="3">
        <v>10722.03</v>
      </c>
      <c r="H117" s="4"/>
      <c r="I117" s="40">
        <v>625.11</v>
      </c>
      <c r="J117" s="35"/>
      <c r="K117" s="35">
        <f t="shared" si="5"/>
        <v>11347.140000000001</v>
      </c>
      <c r="L117" s="39">
        <v>0</v>
      </c>
      <c r="M117" s="51">
        <f t="shared" si="4"/>
        <v>11347.140000000001</v>
      </c>
      <c r="N117" s="39"/>
      <c r="O117" s="16"/>
    </row>
    <row r="118" spans="1:15" ht="15.75" hidden="1" outlineLevel="5" thickBot="1">
      <c r="A118" s="1"/>
      <c r="B118" s="1"/>
      <c r="C118" s="1"/>
      <c r="D118" s="1"/>
      <c r="E118" s="1"/>
      <c r="F118" s="1" t="s">
        <v>108</v>
      </c>
      <c r="G118" s="5">
        <v>0</v>
      </c>
      <c r="H118" s="4"/>
      <c r="I118" s="44">
        <v>0</v>
      </c>
      <c r="J118" s="35"/>
      <c r="K118" s="36">
        <f t="shared" si="5"/>
        <v>0</v>
      </c>
      <c r="L118" s="41">
        <v>0</v>
      </c>
      <c r="M118" s="52">
        <f t="shared" si="4"/>
        <v>0</v>
      </c>
      <c r="N118" s="41"/>
      <c r="O118" s="16"/>
    </row>
    <row r="119" spans="1:15" s="23" customFormat="1" outlineLevel="5">
      <c r="A119" s="24"/>
      <c r="B119" s="24"/>
      <c r="C119" s="24"/>
      <c r="D119" s="24"/>
      <c r="E119" s="24" t="s">
        <v>168</v>
      </c>
      <c r="G119" s="27">
        <v>10639.13</v>
      </c>
      <c r="H119" s="4"/>
      <c r="I119" s="40">
        <v>2783.86</v>
      </c>
      <c r="J119" s="35"/>
      <c r="K119" s="42">
        <f t="shared" si="5"/>
        <v>13422.99</v>
      </c>
      <c r="L119" s="40">
        <v>15000</v>
      </c>
      <c r="M119" s="55">
        <f t="shared" si="4"/>
        <v>-1577.0100000000002</v>
      </c>
      <c r="N119" s="40">
        <v>13750</v>
      </c>
      <c r="O119" s="16"/>
    </row>
    <row r="120" spans="1:15" ht="30" customHeight="1" outlineLevel="4">
      <c r="A120" s="1"/>
      <c r="B120" s="1"/>
      <c r="C120" s="1"/>
      <c r="D120" s="1"/>
      <c r="E120" s="1" t="s">
        <v>109</v>
      </c>
      <c r="F120" s="1"/>
      <c r="G120" s="3">
        <v>4002.78</v>
      </c>
      <c r="H120" s="4"/>
      <c r="I120" s="39">
        <v>2000.01</v>
      </c>
      <c r="J120" s="35"/>
      <c r="K120" s="35">
        <f t="shared" si="5"/>
        <v>6002.79</v>
      </c>
      <c r="L120" s="39">
        <v>8000</v>
      </c>
      <c r="M120" s="51">
        <f t="shared" si="4"/>
        <v>-1997.21</v>
      </c>
      <c r="N120" s="39">
        <v>8000</v>
      </c>
      <c r="O120" s="16"/>
    </row>
    <row r="121" spans="1:15" hidden="1" outlineLevel="5">
      <c r="A121" s="1"/>
      <c r="B121" s="1"/>
      <c r="C121" s="1"/>
      <c r="D121" s="1"/>
      <c r="E121" s="1" t="s">
        <v>110</v>
      </c>
      <c r="F121" s="1"/>
      <c r="G121" s="3"/>
      <c r="H121" s="4"/>
      <c r="I121" s="39"/>
      <c r="J121" s="35"/>
      <c r="K121" s="35"/>
      <c r="M121" s="51"/>
      <c r="O121" s="16"/>
    </row>
    <row r="122" spans="1:15" hidden="1" outlineLevel="5">
      <c r="A122" s="1"/>
      <c r="B122" s="1"/>
      <c r="C122" s="1"/>
      <c r="D122" s="1"/>
      <c r="E122" s="1"/>
      <c r="F122" s="1" t="s">
        <v>111</v>
      </c>
      <c r="G122" s="27">
        <v>9332.25</v>
      </c>
      <c r="H122" s="4"/>
      <c r="I122" s="40">
        <v>915</v>
      </c>
      <c r="J122" s="35"/>
      <c r="K122" s="35">
        <f t="shared" si="5"/>
        <v>10247.25</v>
      </c>
      <c r="L122" s="40">
        <v>10500</v>
      </c>
      <c r="M122" s="51">
        <f>K122-L120</f>
        <v>2247.25</v>
      </c>
      <c r="O122" s="16"/>
    </row>
    <row r="123" spans="1:15" s="23" customFormat="1" outlineLevel="5">
      <c r="A123" s="24"/>
      <c r="B123" s="24"/>
      <c r="C123" s="24"/>
      <c r="D123" s="24"/>
      <c r="E123" s="24" t="s">
        <v>169</v>
      </c>
      <c r="F123" s="24"/>
      <c r="G123" s="27">
        <v>2043.2</v>
      </c>
      <c r="H123" s="4"/>
      <c r="I123" s="40">
        <v>621.79999999999995</v>
      </c>
      <c r="J123" s="35"/>
      <c r="K123" s="35">
        <f t="shared" si="5"/>
        <v>2665</v>
      </c>
      <c r="L123" s="40">
        <v>0</v>
      </c>
      <c r="M123" s="51">
        <f t="shared" si="4"/>
        <v>2665</v>
      </c>
      <c r="N123" s="40">
        <v>2750</v>
      </c>
      <c r="O123" s="16"/>
    </row>
    <row r="124" spans="1:15" s="23" customFormat="1" outlineLevel="5">
      <c r="A124" s="24"/>
      <c r="B124" s="24"/>
      <c r="C124" s="24"/>
      <c r="D124" s="24"/>
      <c r="E124" s="24" t="s">
        <v>170</v>
      </c>
      <c r="F124" s="24"/>
      <c r="G124" s="27">
        <v>8240.4</v>
      </c>
      <c r="H124" s="4"/>
      <c r="I124" s="40">
        <v>2750.01</v>
      </c>
      <c r="J124" s="35"/>
      <c r="K124" s="35">
        <f t="shared" si="5"/>
        <v>10990.41</v>
      </c>
      <c r="L124" s="40">
        <v>11000</v>
      </c>
      <c r="M124" s="51">
        <f t="shared" si="4"/>
        <v>-9.5900000000001455</v>
      </c>
      <c r="N124" s="40">
        <v>13085</v>
      </c>
      <c r="O124" s="16"/>
    </row>
    <row r="125" spans="1:15" ht="15.75" outlineLevel="4" thickBot="1">
      <c r="A125" s="1"/>
      <c r="B125" s="1"/>
      <c r="C125" s="1"/>
      <c r="D125" s="1"/>
      <c r="E125" s="1" t="s">
        <v>112</v>
      </c>
      <c r="F125" s="1"/>
      <c r="G125" s="26">
        <f>ROUND(SUM(G121:G122),5)</f>
        <v>9332.25</v>
      </c>
      <c r="H125" s="4"/>
      <c r="I125" s="41">
        <v>915</v>
      </c>
      <c r="J125" s="35"/>
      <c r="K125" s="36">
        <f t="shared" si="5"/>
        <v>10247.25</v>
      </c>
      <c r="L125" s="41">
        <v>10500</v>
      </c>
      <c r="M125" s="52">
        <f>K125-L125</f>
        <v>-252.75</v>
      </c>
      <c r="N125" s="41">
        <f>SUM(N123:N124)</f>
        <v>15835</v>
      </c>
      <c r="O125" s="16"/>
    </row>
    <row r="126" spans="1:15" ht="30" customHeight="1" outlineLevel="3">
      <c r="A126" s="1"/>
      <c r="B126" s="1"/>
      <c r="C126" s="1"/>
      <c r="E126" s="1"/>
      <c r="F126" s="1"/>
      <c r="G126" s="27"/>
      <c r="H126" s="4"/>
      <c r="I126" s="40"/>
      <c r="J126" s="35"/>
      <c r="K126" s="35"/>
      <c r="L126" s="40"/>
      <c r="M126" s="51"/>
      <c r="N126" s="40"/>
      <c r="O126" s="16"/>
    </row>
    <row r="127" spans="1:15" ht="30" customHeight="1" outlineLevel="3">
      <c r="A127" s="1"/>
      <c r="B127" s="1"/>
      <c r="C127" s="1"/>
      <c r="D127" s="1" t="s">
        <v>113</v>
      </c>
      <c r="E127" s="1"/>
      <c r="F127" s="1"/>
      <c r="G127" s="3">
        <v>122848.99</v>
      </c>
      <c r="H127" s="4"/>
      <c r="I127" s="39">
        <v>32008.87</v>
      </c>
      <c r="J127" s="35"/>
      <c r="K127" s="35">
        <f t="shared" ref="K127:K131" si="6">G127+I127</f>
        <v>154857.86000000002</v>
      </c>
      <c r="L127" s="39">
        <v>153550</v>
      </c>
      <c r="M127" s="51">
        <f t="shared" si="4"/>
        <v>1307.8600000000151</v>
      </c>
      <c r="N127" s="39">
        <v>163733</v>
      </c>
      <c r="O127" s="16"/>
    </row>
    <row r="128" spans="1:15" ht="30" customHeight="1" outlineLevel="4">
      <c r="A128" s="1"/>
      <c r="B128" s="1"/>
      <c r="C128" s="1"/>
      <c r="D128" s="1" t="s">
        <v>114</v>
      </c>
      <c r="E128" s="1"/>
      <c r="F128" s="1"/>
      <c r="G128" s="3"/>
      <c r="H128" s="4"/>
      <c r="I128" s="39"/>
      <c r="J128" s="35"/>
      <c r="K128" s="35"/>
      <c r="L128" s="45"/>
      <c r="M128" s="51"/>
      <c r="N128" s="45"/>
      <c r="O128" s="16"/>
    </row>
    <row r="129" spans="1:15" outlineLevel="4">
      <c r="A129" s="1"/>
      <c r="B129" s="1"/>
      <c r="C129" s="1"/>
      <c r="D129" s="1"/>
      <c r="E129" s="1" t="s">
        <v>115</v>
      </c>
      <c r="F129" s="1"/>
      <c r="G129" s="3">
        <v>7224.6</v>
      </c>
      <c r="H129" s="4"/>
      <c r="I129" s="39">
        <v>0</v>
      </c>
      <c r="J129" s="35"/>
      <c r="K129" s="35">
        <f t="shared" si="6"/>
        <v>7224.6</v>
      </c>
      <c r="L129" s="39">
        <v>5850</v>
      </c>
      <c r="M129" s="51">
        <f t="shared" si="4"/>
        <v>1374.6000000000004</v>
      </c>
      <c r="N129" s="39">
        <v>6000</v>
      </c>
      <c r="O129" s="16"/>
    </row>
    <row r="130" spans="1:15" outlineLevel="4">
      <c r="A130" s="1"/>
      <c r="B130" s="1"/>
      <c r="C130" s="1"/>
      <c r="D130" s="1"/>
      <c r="E130" s="1" t="s">
        <v>116</v>
      </c>
      <c r="F130" s="1"/>
      <c r="G130" s="3">
        <v>600</v>
      </c>
      <c r="H130" s="4"/>
      <c r="I130" s="39">
        <v>300</v>
      </c>
      <c r="J130" s="35"/>
      <c r="K130" s="35">
        <f t="shared" si="6"/>
        <v>900</v>
      </c>
      <c r="L130" s="39">
        <v>1200</v>
      </c>
      <c r="M130" s="51">
        <f t="shared" si="4"/>
        <v>-300</v>
      </c>
      <c r="N130" s="39">
        <v>1200</v>
      </c>
      <c r="O130" s="16"/>
    </row>
    <row r="131" spans="1:15" outlineLevel="4">
      <c r="A131" s="1"/>
      <c r="B131" s="1"/>
      <c r="C131" s="1"/>
      <c r="D131" s="1"/>
      <c r="E131" s="1" t="s">
        <v>117</v>
      </c>
      <c r="F131" s="1"/>
      <c r="G131" s="3">
        <v>0</v>
      </c>
      <c r="H131" s="4"/>
      <c r="I131" s="39">
        <v>0</v>
      </c>
      <c r="J131" s="35"/>
      <c r="K131" s="35">
        <f t="shared" si="6"/>
        <v>0</v>
      </c>
      <c r="L131" s="39">
        <v>0</v>
      </c>
      <c r="M131" s="51">
        <f t="shared" si="4"/>
        <v>0</v>
      </c>
      <c r="N131" s="39">
        <v>0</v>
      </c>
      <c r="O131" s="16"/>
    </row>
    <row r="132" spans="1:15" outlineLevel="4">
      <c r="A132" s="1"/>
      <c r="B132" s="1"/>
      <c r="C132" s="1"/>
      <c r="D132" s="1"/>
      <c r="E132" s="1" t="s">
        <v>118</v>
      </c>
      <c r="F132" s="1"/>
      <c r="G132" s="3">
        <v>6386.78</v>
      </c>
      <c r="H132" s="4"/>
      <c r="I132" s="39">
        <v>2499.9899999999998</v>
      </c>
      <c r="J132" s="35"/>
      <c r="K132" s="35">
        <f t="shared" ref="K132:K153" si="7">G132+I132</f>
        <v>8886.77</v>
      </c>
      <c r="L132" s="39">
        <v>10000</v>
      </c>
      <c r="M132" s="51">
        <f t="shared" si="4"/>
        <v>-1113.2299999999996</v>
      </c>
      <c r="N132" s="39">
        <v>9504.2999999999993</v>
      </c>
      <c r="O132" s="16"/>
    </row>
    <row r="133" spans="1:15" outlineLevel="4">
      <c r="A133" s="1"/>
      <c r="B133" s="1"/>
      <c r="C133" s="1"/>
      <c r="D133" s="1"/>
      <c r="E133" s="1" t="s">
        <v>119</v>
      </c>
      <c r="F133" s="1"/>
      <c r="G133" s="3">
        <v>14307.71</v>
      </c>
      <c r="H133" s="4"/>
      <c r="I133" s="39">
        <v>4650</v>
      </c>
      <c r="J133" s="35"/>
      <c r="K133" s="35">
        <f t="shared" si="7"/>
        <v>18957.71</v>
      </c>
      <c r="L133" s="39">
        <v>18600</v>
      </c>
      <c r="M133" s="51">
        <f t="shared" si="4"/>
        <v>357.70999999999913</v>
      </c>
      <c r="N133" s="39">
        <v>20400</v>
      </c>
      <c r="O133" s="16"/>
    </row>
    <row r="134" spans="1:15" outlineLevel="4">
      <c r="A134" s="1"/>
      <c r="B134" s="1"/>
      <c r="C134" s="1"/>
      <c r="D134" s="1"/>
      <c r="E134" s="1" t="s">
        <v>120</v>
      </c>
      <c r="F134" s="1"/>
      <c r="G134" s="3">
        <v>5823.5</v>
      </c>
      <c r="H134" s="4"/>
      <c r="I134" s="39">
        <v>1899.99</v>
      </c>
      <c r="J134" s="35"/>
      <c r="K134" s="35">
        <f t="shared" si="7"/>
        <v>7723.49</v>
      </c>
      <c r="L134" s="39">
        <v>7600</v>
      </c>
      <c r="M134" s="51">
        <f t="shared" si="4"/>
        <v>123.48999999999978</v>
      </c>
      <c r="N134" s="39">
        <v>8320</v>
      </c>
      <c r="O134" s="16"/>
    </row>
    <row r="135" spans="1:15" outlineLevel="4">
      <c r="A135" s="1"/>
      <c r="B135" s="1"/>
      <c r="C135" s="1"/>
      <c r="D135" s="1"/>
      <c r="E135" s="1" t="s">
        <v>121</v>
      </c>
      <c r="F135" s="1"/>
      <c r="G135" s="3">
        <v>28605.200000000001</v>
      </c>
      <c r="H135" s="4"/>
      <c r="I135" s="39">
        <v>9450</v>
      </c>
      <c r="J135" s="35"/>
      <c r="K135" s="35">
        <f t="shared" si="7"/>
        <v>38055.199999999997</v>
      </c>
      <c r="L135" s="39">
        <v>37800</v>
      </c>
      <c r="M135" s="51">
        <f t="shared" si="4"/>
        <v>255.19999999999709</v>
      </c>
      <c r="N135" s="39">
        <v>38236</v>
      </c>
      <c r="O135" s="16"/>
    </row>
    <row r="136" spans="1:15" outlineLevel="4">
      <c r="A136" s="1"/>
      <c r="B136" s="1"/>
      <c r="C136" s="1"/>
      <c r="D136" s="1"/>
      <c r="E136" s="1" t="s">
        <v>122</v>
      </c>
      <c r="F136" s="1"/>
      <c r="G136" s="3">
        <v>32410.73</v>
      </c>
      <c r="H136" s="4"/>
      <c r="I136" s="39">
        <v>11499.99</v>
      </c>
      <c r="J136" s="35"/>
      <c r="K136" s="35">
        <f t="shared" si="7"/>
        <v>43910.720000000001</v>
      </c>
      <c r="L136" s="39">
        <v>46000</v>
      </c>
      <c r="M136" s="51">
        <f t="shared" ref="M136:M167" si="8">K136-L136</f>
        <v>-2089.2799999999988</v>
      </c>
      <c r="N136" s="39">
        <v>46000</v>
      </c>
      <c r="O136" s="16"/>
    </row>
    <row r="137" spans="1:15" outlineLevel="4">
      <c r="A137" s="1"/>
      <c r="B137" s="1"/>
      <c r="C137" s="1"/>
      <c r="D137" s="1"/>
      <c r="E137" s="1" t="s">
        <v>123</v>
      </c>
      <c r="F137" s="1"/>
      <c r="G137" s="3">
        <v>1359.06</v>
      </c>
      <c r="H137" s="4"/>
      <c r="I137" s="39">
        <v>249.99</v>
      </c>
      <c r="J137" s="35"/>
      <c r="K137" s="35">
        <f t="shared" si="7"/>
        <v>1609.05</v>
      </c>
      <c r="L137" s="39">
        <v>1000</v>
      </c>
      <c r="M137" s="51">
        <f t="shared" si="8"/>
        <v>609.04999999999995</v>
      </c>
      <c r="N137" s="39">
        <v>2500</v>
      </c>
      <c r="O137" s="16"/>
    </row>
    <row r="138" spans="1:15" outlineLevel="4">
      <c r="A138" s="1"/>
      <c r="B138" s="1"/>
      <c r="C138" s="1"/>
      <c r="D138" s="1"/>
      <c r="E138" s="1" t="s">
        <v>124</v>
      </c>
      <c r="F138" s="1"/>
      <c r="G138" s="3">
        <v>1138.73</v>
      </c>
      <c r="H138" s="4"/>
      <c r="I138" s="39">
        <v>375</v>
      </c>
      <c r="J138" s="35"/>
      <c r="K138" s="35">
        <f t="shared" si="7"/>
        <v>1513.73</v>
      </c>
      <c r="L138" s="39">
        <v>1500</v>
      </c>
      <c r="M138" s="51">
        <f t="shared" si="8"/>
        <v>13.730000000000018</v>
      </c>
      <c r="N138" s="39">
        <v>2000</v>
      </c>
      <c r="O138" s="16"/>
    </row>
    <row r="139" spans="1:15" outlineLevel="4">
      <c r="A139" s="1"/>
      <c r="B139" s="1"/>
      <c r="C139" s="1"/>
      <c r="D139" s="1"/>
      <c r="E139" s="1" t="s">
        <v>125</v>
      </c>
      <c r="F139" s="1"/>
      <c r="G139" s="3">
        <v>535</v>
      </c>
      <c r="H139" s="4"/>
      <c r="I139" s="39">
        <v>300</v>
      </c>
      <c r="J139" s="35"/>
      <c r="K139" s="35">
        <f t="shared" si="7"/>
        <v>835</v>
      </c>
      <c r="L139" s="39">
        <v>1200</v>
      </c>
      <c r="M139" s="51">
        <f t="shared" si="8"/>
        <v>-365</v>
      </c>
      <c r="N139" s="39">
        <v>1200</v>
      </c>
      <c r="O139" s="16"/>
    </row>
    <row r="140" spans="1:15" outlineLevel="4">
      <c r="A140" s="1"/>
      <c r="B140" s="1"/>
      <c r="C140" s="1"/>
      <c r="D140" s="1"/>
      <c r="E140" s="1" t="s">
        <v>126</v>
      </c>
      <c r="F140" s="1"/>
      <c r="G140" s="3">
        <v>0</v>
      </c>
      <c r="H140" s="4"/>
      <c r="I140" s="39">
        <v>249.99</v>
      </c>
      <c r="J140" s="35"/>
      <c r="K140" s="35">
        <f t="shared" si="7"/>
        <v>249.99</v>
      </c>
      <c r="L140" s="39">
        <v>1000</v>
      </c>
      <c r="M140" s="51">
        <f t="shared" si="8"/>
        <v>-750.01</v>
      </c>
      <c r="N140" s="39">
        <v>1000</v>
      </c>
      <c r="O140" s="16"/>
    </row>
    <row r="141" spans="1:15" outlineLevel="4">
      <c r="A141" s="1"/>
      <c r="B141" s="1"/>
      <c r="C141" s="1"/>
      <c r="D141" s="1"/>
      <c r="E141" s="1" t="s">
        <v>127</v>
      </c>
      <c r="F141" s="1"/>
      <c r="G141" s="3">
        <v>0</v>
      </c>
      <c r="H141" s="4"/>
      <c r="I141" s="39">
        <v>500.01</v>
      </c>
      <c r="J141" s="35"/>
      <c r="K141" s="35">
        <f t="shared" si="7"/>
        <v>500.01</v>
      </c>
      <c r="L141" s="39">
        <v>2000</v>
      </c>
      <c r="M141" s="51">
        <f t="shared" si="8"/>
        <v>-1499.99</v>
      </c>
      <c r="N141" s="39">
        <v>2000</v>
      </c>
      <c r="O141" s="16"/>
    </row>
    <row r="142" spans="1:15" outlineLevel="4">
      <c r="A142" s="1"/>
      <c r="B142" s="1"/>
      <c r="C142" s="1"/>
      <c r="D142" s="1"/>
      <c r="E142" s="1" t="s">
        <v>128</v>
      </c>
      <c r="F142" s="1"/>
      <c r="G142" s="3">
        <v>4823.1000000000004</v>
      </c>
      <c r="H142" s="4"/>
      <c r="I142" s="39">
        <v>875.01</v>
      </c>
      <c r="J142" s="35"/>
      <c r="K142" s="35">
        <f t="shared" si="7"/>
        <v>5698.1100000000006</v>
      </c>
      <c r="L142" s="39">
        <v>3500</v>
      </c>
      <c r="M142" s="51">
        <f t="shared" si="8"/>
        <v>2198.1100000000006</v>
      </c>
      <c r="N142" s="39">
        <v>5000</v>
      </c>
      <c r="O142" s="16"/>
    </row>
    <row r="143" spans="1:15" outlineLevel="4">
      <c r="A143" s="1"/>
      <c r="B143" s="1"/>
      <c r="C143" s="1"/>
      <c r="D143" s="1"/>
      <c r="E143" s="1" t="s">
        <v>129</v>
      </c>
      <c r="F143" s="1"/>
      <c r="G143" s="3">
        <v>724.86</v>
      </c>
      <c r="H143" s="4"/>
      <c r="I143" s="39">
        <v>800.01</v>
      </c>
      <c r="J143" s="35"/>
      <c r="K143" s="35">
        <f t="shared" si="7"/>
        <v>1524.87</v>
      </c>
      <c r="L143" s="39">
        <v>3200</v>
      </c>
      <c r="M143" s="51">
        <f t="shared" si="8"/>
        <v>-1675.13</v>
      </c>
      <c r="N143" s="39">
        <v>2500</v>
      </c>
      <c r="O143" s="16"/>
    </row>
    <row r="144" spans="1:15" outlineLevel="4">
      <c r="A144" s="1"/>
      <c r="B144" s="1"/>
      <c r="C144" s="1"/>
      <c r="D144" s="1"/>
      <c r="E144" s="1" t="s">
        <v>154</v>
      </c>
      <c r="F144" s="1"/>
      <c r="G144" s="3">
        <v>2194.66</v>
      </c>
      <c r="H144" s="4"/>
      <c r="I144" s="39">
        <v>150</v>
      </c>
      <c r="J144" s="35"/>
      <c r="K144" s="35">
        <f t="shared" si="7"/>
        <v>2344.66</v>
      </c>
      <c r="L144" s="39">
        <v>600</v>
      </c>
      <c r="M144" s="51">
        <f t="shared" si="8"/>
        <v>1744.6599999999999</v>
      </c>
      <c r="N144" s="39">
        <v>3000</v>
      </c>
      <c r="O144" s="16"/>
    </row>
    <row r="145" spans="1:15" outlineLevel="4">
      <c r="A145" s="1"/>
      <c r="B145" s="1"/>
      <c r="C145" s="1"/>
      <c r="D145" s="1"/>
      <c r="E145" s="1" t="s">
        <v>130</v>
      </c>
      <c r="F145" s="1"/>
      <c r="G145" s="3">
        <v>388.85</v>
      </c>
      <c r="H145" s="4"/>
      <c r="I145" s="39">
        <v>500.01</v>
      </c>
      <c r="J145" s="35"/>
      <c r="K145" s="35">
        <f t="shared" si="7"/>
        <v>888.86</v>
      </c>
      <c r="L145" s="39">
        <v>2000</v>
      </c>
      <c r="M145" s="51">
        <f t="shared" si="8"/>
        <v>-1111.1399999999999</v>
      </c>
      <c r="N145" s="39">
        <v>1500</v>
      </c>
      <c r="O145" s="16"/>
    </row>
    <row r="146" spans="1:15" outlineLevel="4">
      <c r="A146" s="1"/>
      <c r="B146" s="1"/>
      <c r="C146" s="1"/>
      <c r="D146" s="1"/>
      <c r="E146" s="1" t="s">
        <v>131</v>
      </c>
      <c r="F146" s="1"/>
      <c r="G146" s="3">
        <v>0</v>
      </c>
      <c r="H146" s="4"/>
      <c r="I146" s="39">
        <v>249.99</v>
      </c>
      <c r="J146" s="35"/>
      <c r="K146" s="35">
        <f t="shared" si="7"/>
        <v>249.99</v>
      </c>
      <c r="L146" s="39">
        <v>1000</v>
      </c>
      <c r="M146" s="51">
        <f t="shared" si="8"/>
        <v>-750.01</v>
      </c>
      <c r="N146" s="39">
        <v>1500</v>
      </c>
      <c r="O146" s="16"/>
    </row>
    <row r="147" spans="1:15" outlineLevel="4">
      <c r="A147" s="1"/>
      <c r="B147" s="1"/>
      <c r="C147" s="1"/>
      <c r="D147" s="1"/>
      <c r="E147" s="1" t="s">
        <v>132</v>
      </c>
      <c r="F147" s="1"/>
      <c r="G147" s="3">
        <v>2300.64</v>
      </c>
      <c r="H147" s="4"/>
      <c r="I147" s="39">
        <v>900</v>
      </c>
      <c r="J147" s="35"/>
      <c r="K147" s="35">
        <f t="shared" si="7"/>
        <v>3200.64</v>
      </c>
      <c r="L147" s="39">
        <v>3600</v>
      </c>
      <c r="M147" s="51">
        <f t="shared" si="8"/>
        <v>-399.36000000000013</v>
      </c>
      <c r="N147" s="39">
        <v>3600</v>
      </c>
      <c r="O147" s="16"/>
    </row>
    <row r="148" spans="1:15" outlineLevel="4">
      <c r="A148" s="1"/>
      <c r="B148" s="1"/>
      <c r="C148" s="1"/>
      <c r="D148" s="1"/>
      <c r="E148" s="1" t="s">
        <v>133</v>
      </c>
      <c r="F148" s="1"/>
      <c r="G148" s="3">
        <v>43772.63</v>
      </c>
      <c r="H148" s="4"/>
      <c r="I148" s="39">
        <v>20000.009999999998</v>
      </c>
      <c r="J148" s="35"/>
      <c r="K148" s="35">
        <f t="shared" si="7"/>
        <v>63772.639999999999</v>
      </c>
      <c r="L148" s="39">
        <v>80000</v>
      </c>
      <c r="M148" s="51">
        <f t="shared" si="8"/>
        <v>-16227.36</v>
      </c>
      <c r="N148" s="39">
        <v>65000</v>
      </c>
      <c r="O148" s="16"/>
    </row>
    <row r="149" spans="1:15" outlineLevel="4">
      <c r="A149" s="1"/>
      <c r="B149" s="1"/>
      <c r="C149" s="1"/>
      <c r="D149" s="1"/>
      <c r="E149" s="1" t="s">
        <v>134</v>
      </c>
      <c r="F149" s="1"/>
      <c r="G149" s="3">
        <v>0</v>
      </c>
      <c r="H149" s="4"/>
      <c r="I149" s="39">
        <v>125.01</v>
      </c>
      <c r="J149" s="35"/>
      <c r="K149" s="35">
        <f t="shared" si="7"/>
        <v>125.01</v>
      </c>
      <c r="L149" s="40">
        <v>500</v>
      </c>
      <c r="M149" s="51">
        <f t="shared" si="8"/>
        <v>-374.99</v>
      </c>
      <c r="N149" s="39">
        <v>500</v>
      </c>
      <c r="O149" s="16"/>
    </row>
    <row r="150" spans="1:15" ht="15.75" outlineLevel="4" thickBot="1">
      <c r="A150" s="1"/>
      <c r="B150" s="1"/>
      <c r="C150" s="1"/>
      <c r="D150" s="1"/>
      <c r="E150" s="1" t="s">
        <v>135</v>
      </c>
      <c r="F150" s="1"/>
      <c r="G150" s="6">
        <v>15645</v>
      </c>
      <c r="H150" s="4"/>
      <c r="I150" s="40">
        <v>4749.99</v>
      </c>
      <c r="J150" s="35"/>
      <c r="K150" s="36">
        <f t="shared" si="7"/>
        <v>20394.989999999998</v>
      </c>
      <c r="L150" s="41">
        <v>19000</v>
      </c>
      <c r="M150" s="52">
        <f t="shared" si="8"/>
        <v>1394.989999999998</v>
      </c>
      <c r="N150" s="40">
        <v>22000</v>
      </c>
      <c r="O150" s="16"/>
    </row>
    <row r="151" spans="1:15" ht="15.75" outlineLevel="3" thickBot="1">
      <c r="A151" s="1"/>
      <c r="B151" s="1"/>
      <c r="C151" s="1"/>
      <c r="D151" s="1" t="s">
        <v>136</v>
      </c>
      <c r="E151" s="1"/>
      <c r="F151" s="1"/>
      <c r="G151" s="8">
        <f>ROUND(SUM(G129:G150),5)</f>
        <v>168241.05</v>
      </c>
      <c r="H151" s="4"/>
      <c r="I151" s="46">
        <f>SUM(I129:I150)</f>
        <v>60324.990000000005</v>
      </c>
      <c r="J151" s="35"/>
      <c r="K151" s="37">
        <f t="shared" si="7"/>
        <v>228566.03999999998</v>
      </c>
      <c r="L151" s="40">
        <f>SUM(L129:L150)</f>
        <v>247150</v>
      </c>
      <c r="M151" s="53">
        <f t="shared" si="8"/>
        <v>-18583.960000000021</v>
      </c>
      <c r="N151" s="46">
        <f>ROUND(SUM(N129:N150),5)</f>
        <v>242960.3</v>
      </c>
      <c r="O151" s="16"/>
    </row>
    <row r="152" spans="1:15" ht="30" customHeight="1" outlineLevel="2" thickBot="1">
      <c r="A152" s="1"/>
      <c r="B152" s="1"/>
      <c r="C152" s="1" t="s">
        <v>137</v>
      </c>
      <c r="D152" s="1"/>
      <c r="E152" s="1"/>
      <c r="F152" s="1"/>
      <c r="G152" s="7">
        <f>ROUND(SUM(G24:G25)+G37+SUM(G44:G45)+G60+G105+G127+G151,5)</f>
        <v>818804.77</v>
      </c>
      <c r="H152" s="4"/>
      <c r="I152" s="43">
        <v>259788.53</v>
      </c>
      <c r="J152" s="35"/>
      <c r="K152" s="36">
        <v>1078593.3</v>
      </c>
      <c r="L152" s="46">
        <v>1079592</v>
      </c>
      <c r="M152" s="52">
        <f t="shared" si="8"/>
        <v>-998.69999999995343</v>
      </c>
      <c r="N152" s="43">
        <v>1132931</v>
      </c>
      <c r="O152" s="16"/>
    </row>
    <row r="153" spans="1:15" ht="30" customHeight="1" outlineLevel="1" thickBot="1">
      <c r="A153" s="1"/>
      <c r="B153" s="1" t="s">
        <v>138</v>
      </c>
      <c r="C153" s="1"/>
      <c r="D153" s="1"/>
      <c r="E153" s="1"/>
      <c r="F153" s="1"/>
      <c r="G153" s="28">
        <v>197975.76</v>
      </c>
      <c r="H153" s="4"/>
      <c r="I153" s="43">
        <v>77991.19</v>
      </c>
      <c r="J153" s="35"/>
      <c r="K153" s="36">
        <f t="shared" si="7"/>
        <v>275966.95</v>
      </c>
      <c r="L153" s="43">
        <v>271527</v>
      </c>
      <c r="M153" s="53">
        <f t="shared" si="8"/>
        <v>4439.9500000000116</v>
      </c>
      <c r="N153" s="43">
        <f>ROUND(N3+N23-N152,5)</f>
        <v>245210</v>
      </c>
      <c r="O153" s="16"/>
    </row>
    <row r="154" spans="1:15" ht="30" customHeight="1" outlineLevel="2">
      <c r="A154" s="1"/>
      <c r="B154" s="1" t="s">
        <v>139</v>
      </c>
      <c r="C154" s="1"/>
      <c r="D154" s="1"/>
      <c r="E154" s="1"/>
      <c r="F154" s="1"/>
      <c r="G154" s="3"/>
      <c r="H154" s="4"/>
      <c r="I154" s="39"/>
      <c r="J154" s="35"/>
      <c r="K154" s="35"/>
      <c r="L154" s="39"/>
      <c r="M154" s="51">
        <f t="shared" si="8"/>
        <v>0</v>
      </c>
      <c r="N154" s="39"/>
      <c r="O154" s="16"/>
    </row>
    <row r="155" spans="1:15" outlineLevel="3">
      <c r="A155" s="1"/>
      <c r="B155" s="1"/>
      <c r="C155" s="1" t="s">
        <v>140</v>
      </c>
      <c r="D155" s="1"/>
      <c r="E155" s="1"/>
      <c r="F155" s="1"/>
      <c r="G155" s="3"/>
      <c r="H155" s="4"/>
      <c r="I155" s="39"/>
      <c r="J155" s="35"/>
      <c r="K155" s="35"/>
      <c r="L155" s="39"/>
      <c r="M155" s="51">
        <f t="shared" si="8"/>
        <v>0</v>
      </c>
      <c r="N155" s="40"/>
      <c r="O155" s="16"/>
    </row>
    <row r="156" spans="1:15" ht="15.75" outlineLevel="3" thickBot="1">
      <c r="A156" s="1"/>
      <c r="B156" s="1"/>
      <c r="C156" s="1"/>
      <c r="D156" s="1" t="s">
        <v>141</v>
      </c>
      <c r="E156" s="1"/>
      <c r="F156" s="1"/>
      <c r="G156" s="5">
        <v>879.84</v>
      </c>
      <c r="H156" s="4"/>
      <c r="I156" s="41">
        <v>0</v>
      </c>
      <c r="J156" s="35"/>
      <c r="K156" s="36">
        <f>G156+I156</f>
        <v>879.84</v>
      </c>
      <c r="L156" s="41">
        <v>0</v>
      </c>
      <c r="M156" s="52">
        <f t="shared" si="8"/>
        <v>879.84</v>
      </c>
      <c r="N156" s="41">
        <v>0</v>
      </c>
      <c r="O156" s="16"/>
    </row>
    <row r="157" spans="1:15" outlineLevel="2">
      <c r="A157" s="1"/>
      <c r="B157" s="1"/>
      <c r="C157" s="1" t="s">
        <v>142</v>
      </c>
      <c r="D157" s="1"/>
      <c r="E157" s="1"/>
      <c r="F157" s="1"/>
      <c r="G157" s="3">
        <f>ROUND(SUM(G155:G156),5)</f>
        <v>879.84</v>
      </c>
      <c r="H157" s="4"/>
      <c r="I157" s="40">
        <v>110</v>
      </c>
      <c r="J157" s="35"/>
      <c r="K157" s="35">
        <f>G157+I157</f>
        <v>989.84</v>
      </c>
      <c r="L157" s="39">
        <f>ROUND(SUM(L155:L156),5)</f>
        <v>0</v>
      </c>
      <c r="M157" s="51">
        <f t="shared" si="8"/>
        <v>989.84</v>
      </c>
      <c r="N157" s="39">
        <v>0</v>
      </c>
      <c r="O157" s="16"/>
    </row>
    <row r="158" spans="1:15" ht="30" customHeight="1" outlineLevel="3">
      <c r="A158" s="24"/>
      <c r="B158" s="24"/>
      <c r="C158" s="24"/>
      <c r="D158" s="24"/>
      <c r="E158" s="24"/>
      <c r="F158" s="24"/>
      <c r="G158" s="3"/>
      <c r="H158" s="4"/>
      <c r="I158" s="39"/>
      <c r="J158" s="35"/>
      <c r="K158" s="35"/>
      <c r="L158" s="39"/>
      <c r="M158" s="51"/>
      <c r="N158" s="39"/>
      <c r="O158" s="16"/>
    </row>
    <row r="159" spans="1:15" outlineLevel="3">
      <c r="A159" s="1"/>
      <c r="B159" s="1"/>
      <c r="C159" s="1" t="s">
        <v>143</v>
      </c>
      <c r="D159" s="1"/>
      <c r="E159" s="1"/>
      <c r="F159" s="1"/>
      <c r="G159" s="25"/>
      <c r="H159" s="4"/>
      <c r="I159" s="45"/>
      <c r="J159" s="35"/>
      <c r="K159" s="45"/>
      <c r="L159" s="39"/>
      <c r="M159" s="51"/>
      <c r="N159" s="39"/>
      <c r="O159" s="16"/>
    </row>
    <row r="160" spans="1:15" outlineLevel="3">
      <c r="A160" s="1"/>
      <c r="B160" s="1"/>
      <c r="C160" s="1"/>
      <c r="D160" s="1" t="s">
        <v>144</v>
      </c>
      <c r="E160" s="1"/>
      <c r="F160" s="1"/>
      <c r="G160" s="3">
        <v>8057.79</v>
      </c>
      <c r="H160" s="4"/>
      <c r="I160" s="39">
        <v>0</v>
      </c>
      <c r="J160" s="35"/>
      <c r="K160" s="35">
        <f>G160+I160</f>
        <v>8057.79</v>
      </c>
      <c r="L160" s="39">
        <v>0</v>
      </c>
      <c r="M160" s="51">
        <f t="shared" si="8"/>
        <v>8057.79</v>
      </c>
      <c r="N160" s="39"/>
      <c r="O160" s="16"/>
    </row>
    <row r="161" spans="1:15" outlineLevel="3">
      <c r="A161" s="1"/>
      <c r="B161" s="1"/>
      <c r="C161" s="1"/>
      <c r="D161" s="1" t="s">
        <v>145</v>
      </c>
      <c r="E161" s="1"/>
      <c r="F161" s="1"/>
      <c r="G161" s="3">
        <v>456</v>
      </c>
      <c r="H161" s="4"/>
      <c r="I161" s="39">
        <v>249.99</v>
      </c>
      <c r="J161" s="35"/>
      <c r="K161" s="39">
        <v>705.99</v>
      </c>
      <c r="L161" s="39">
        <v>1000</v>
      </c>
      <c r="M161" s="51">
        <f t="shared" si="8"/>
        <v>-294.01</v>
      </c>
      <c r="N161" s="39">
        <v>700</v>
      </c>
      <c r="O161" s="16"/>
    </row>
    <row r="162" spans="1:15" outlineLevel="3">
      <c r="A162" s="1"/>
      <c r="B162" s="1"/>
      <c r="C162" s="1"/>
      <c r="D162" s="1" t="s">
        <v>146</v>
      </c>
      <c r="E162" s="1"/>
      <c r="F162" s="1"/>
      <c r="G162" s="3">
        <v>0</v>
      </c>
      <c r="H162" s="4"/>
      <c r="I162" s="39">
        <v>900</v>
      </c>
      <c r="J162" s="35"/>
      <c r="K162" s="35">
        <v>900</v>
      </c>
      <c r="L162" s="39">
        <v>3600</v>
      </c>
      <c r="M162" s="51">
        <f t="shared" si="8"/>
        <v>-2700</v>
      </c>
      <c r="N162" s="39">
        <v>1000</v>
      </c>
      <c r="O162" s="16"/>
    </row>
    <row r="163" spans="1:15" outlineLevel="3">
      <c r="A163" s="1"/>
      <c r="B163" s="1"/>
      <c r="C163" s="1"/>
      <c r="D163" s="1" t="s">
        <v>147</v>
      </c>
      <c r="E163" s="1"/>
      <c r="F163" s="1"/>
      <c r="G163" s="3">
        <v>187499.97</v>
      </c>
      <c r="H163" s="4"/>
      <c r="I163" s="40">
        <v>62499.99</v>
      </c>
      <c r="J163" s="35"/>
      <c r="K163" s="35">
        <f>G163+I163</f>
        <v>249999.96</v>
      </c>
      <c r="L163" s="40">
        <v>250000</v>
      </c>
      <c r="M163" s="51">
        <f t="shared" si="8"/>
        <v>-4.0000000008149073E-2</v>
      </c>
      <c r="N163" s="40">
        <v>250000</v>
      </c>
      <c r="O163" s="16"/>
    </row>
    <row r="164" spans="1:15" ht="15.75" outlineLevel="2" thickBot="1">
      <c r="A164" s="1"/>
      <c r="B164" s="1"/>
      <c r="C164" s="1"/>
      <c r="D164" s="1" t="s">
        <v>148</v>
      </c>
      <c r="E164" s="1"/>
      <c r="F164" s="1"/>
      <c r="G164" s="27">
        <v>0</v>
      </c>
      <c r="H164" s="4"/>
      <c r="I164" s="40">
        <v>0</v>
      </c>
      <c r="J164" s="35"/>
      <c r="K164" s="36">
        <v>0</v>
      </c>
      <c r="L164" s="40">
        <v>0</v>
      </c>
      <c r="M164" s="52">
        <f t="shared" si="8"/>
        <v>0</v>
      </c>
      <c r="N164" s="47">
        <v>0</v>
      </c>
      <c r="O164" s="16"/>
    </row>
    <row r="165" spans="1:15" ht="30" customHeight="1" outlineLevel="1" thickBot="1">
      <c r="A165" s="1"/>
      <c r="B165" s="1"/>
      <c r="C165" s="1" t="s">
        <v>149</v>
      </c>
      <c r="D165" s="1"/>
      <c r="E165" s="1"/>
      <c r="F165" s="1"/>
      <c r="G165" s="8">
        <f>SUM(G160:G164)</f>
        <v>196013.76</v>
      </c>
      <c r="H165" s="4"/>
      <c r="I165" s="46">
        <f>SUM(I160:I164)</f>
        <v>63649.979999999996</v>
      </c>
      <c r="J165" s="35"/>
      <c r="K165" s="37">
        <f>SUM(K160:K163)</f>
        <v>259663.74</v>
      </c>
      <c r="L165" s="46">
        <f>ROUND(SUM(L158:L163),5)</f>
        <v>254600</v>
      </c>
      <c r="M165" s="53">
        <f t="shared" si="8"/>
        <v>5063.7399999999907</v>
      </c>
      <c r="N165" s="46">
        <f>ROUND(SUM(N155:N163),5)</f>
        <v>251700</v>
      </c>
      <c r="O165" s="16"/>
    </row>
    <row r="166" spans="1:15" s="10" customFormat="1" ht="30" customHeight="1" thickBot="1">
      <c r="A166" s="1"/>
      <c r="B166" s="1"/>
      <c r="C166" s="1"/>
      <c r="D166" s="1"/>
      <c r="E166" s="1"/>
      <c r="F166" s="1"/>
      <c r="G166" s="29"/>
      <c r="H166" s="1"/>
      <c r="I166" s="46"/>
      <c r="J166" s="48"/>
      <c r="K166" s="36"/>
      <c r="L166" s="46"/>
      <c r="M166" s="53"/>
      <c r="N166" s="46"/>
    </row>
    <row r="167" spans="1:15" ht="15.75" thickBot="1">
      <c r="A167" s="1" t="s">
        <v>150</v>
      </c>
      <c r="B167" s="1"/>
      <c r="C167" s="1"/>
      <c r="D167" s="1"/>
      <c r="E167" s="1"/>
      <c r="F167" s="1"/>
      <c r="G167" s="9">
        <v>48116.45</v>
      </c>
      <c r="H167" s="22"/>
      <c r="I167" s="49">
        <v>13210.06</v>
      </c>
      <c r="J167" s="35"/>
      <c r="K167" s="38">
        <f>G167+I167</f>
        <v>61326.509999999995</v>
      </c>
      <c r="L167" s="49">
        <v>-500</v>
      </c>
      <c r="M167" s="54">
        <f t="shared" si="8"/>
        <v>61826.509999999995</v>
      </c>
      <c r="N167" s="49">
        <v>15427</v>
      </c>
      <c r="O167" s="16"/>
    </row>
    <row r="168" spans="1:15" ht="15.75" thickTop="1">
      <c r="G168" s="22"/>
      <c r="H168" s="22"/>
      <c r="I168" s="23"/>
      <c r="J168" s="16"/>
      <c r="K168" s="30"/>
      <c r="L168" s="22"/>
      <c r="M168" s="16"/>
      <c r="N168" s="22"/>
      <c r="O168" s="16"/>
    </row>
    <row r="169" spans="1:15">
      <c r="G169" s="22"/>
      <c r="H169" s="22"/>
      <c r="I169" s="3"/>
      <c r="J169" s="16"/>
      <c r="K169" s="30"/>
      <c r="L169" s="22"/>
      <c r="M169" s="16"/>
      <c r="N169" s="22"/>
      <c r="O169" s="16"/>
    </row>
    <row r="170" spans="1:15">
      <c r="G170" s="22"/>
      <c r="H170" s="22"/>
      <c r="I170" s="3"/>
      <c r="J170" s="16"/>
      <c r="K170" s="30"/>
      <c r="L170" s="22"/>
      <c r="M170" s="16"/>
      <c r="N170" s="22"/>
      <c r="O170" s="16"/>
    </row>
    <row r="171" spans="1:15">
      <c r="G171" s="22"/>
      <c r="H171" s="22"/>
      <c r="I171" s="3"/>
      <c r="J171" s="16"/>
      <c r="K171" s="30"/>
      <c r="L171" s="22"/>
      <c r="M171" s="16"/>
      <c r="N171" s="22"/>
      <c r="O171" s="16"/>
    </row>
    <row r="172" spans="1:15">
      <c r="G172" s="22"/>
      <c r="H172" s="22"/>
      <c r="I172" s="3"/>
      <c r="J172" s="16"/>
      <c r="K172" s="30"/>
      <c r="L172" s="22"/>
      <c r="M172" s="16"/>
      <c r="N172" s="22"/>
      <c r="O172" s="16"/>
    </row>
    <row r="173" spans="1:15">
      <c r="G173" s="22"/>
      <c r="H173" s="22"/>
      <c r="I173" s="27"/>
      <c r="J173" s="16"/>
      <c r="K173" s="30"/>
      <c r="L173" s="22"/>
      <c r="M173" s="16"/>
      <c r="N173" s="22"/>
      <c r="O173" s="16"/>
    </row>
    <row r="174" spans="1:15">
      <c r="G174" s="22"/>
      <c r="H174" s="22"/>
      <c r="I174" s="3"/>
      <c r="J174" s="16"/>
      <c r="K174" s="30"/>
      <c r="L174" s="22"/>
      <c r="M174" s="16"/>
      <c r="N174" s="22"/>
      <c r="O174" s="16"/>
    </row>
    <row r="175" spans="1:15">
      <c r="G175" s="22"/>
      <c r="H175" s="22"/>
      <c r="I175" s="3"/>
      <c r="J175" s="16"/>
      <c r="K175" s="30"/>
      <c r="L175" s="22"/>
      <c r="M175" s="16"/>
      <c r="N175" s="22"/>
      <c r="O175" s="16"/>
    </row>
    <row r="176" spans="1:15">
      <c r="G176" s="22"/>
      <c r="H176" s="22"/>
      <c r="I176" s="3"/>
      <c r="J176" s="16"/>
      <c r="K176" s="30"/>
      <c r="L176" s="22"/>
      <c r="M176" s="16"/>
      <c r="N176" s="22"/>
      <c r="O176" s="16"/>
    </row>
    <row r="177" spans="7:15">
      <c r="G177" s="22"/>
      <c r="H177" s="22"/>
      <c r="I177" s="27"/>
      <c r="J177" s="16"/>
      <c r="K177" s="30"/>
      <c r="L177" s="22"/>
      <c r="M177" s="16"/>
      <c r="N177" s="22"/>
      <c r="O177" s="16"/>
    </row>
    <row r="178" spans="7:15">
      <c r="G178" s="22"/>
      <c r="H178" s="22"/>
      <c r="I178" s="3"/>
      <c r="J178" s="16"/>
      <c r="K178" s="16"/>
      <c r="L178" s="22"/>
      <c r="M178" s="16"/>
      <c r="N178" s="22"/>
      <c r="O178" s="16"/>
    </row>
    <row r="179" spans="7:15">
      <c r="G179" s="22"/>
      <c r="H179" s="22"/>
      <c r="I179" s="27"/>
      <c r="J179" s="16"/>
      <c r="K179" s="16"/>
      <c r="L179" s="22"/>
      <c r="M179" s="16"/>
      <c r="N179" s="22"/>
      <c r="O179" s="16"/>
    </row>
    <row r="180" spans="7:15">
      <c r="G180" s="22"/>
      <c r="H180" s="22"/>
      <c r="I180" s="3"/>
      <c r="J180" s="16"/>
      <c r="K180" s="16"/>
      <c r="L180" s="22"/>
      <c r="M180" s="16"/>
      <c r="N180" s="22"/>
      <c r="O180" s="16"/>
    </row>
    <row r="181" spans="7:15">
      <c r="G181" s="22"/>
      <c r="H181" s="22"/>
      <c r="I181" s="3"/>
      <c r="J181" s="16"/>
      <c r="K181" s="16"/>
      <c r="L181" s="22"/>
      <c r="M181" s="16"/>
      <c r="N181" s="22"/>
      <c r="O181" s="16"/>
    </row>
    <row r="182" spans="7:15">
      <c r="G182" s="22"/>
      <c r="H182" s="22"/>
      <c r="I182" s="3"/>
      <c r="J182" s="16"/>
      <c r="K182" s="16"/>
      <c r="L182" s="22"/>
      <c r="M182" s="16"/>
      <c r="N182" s="22"/>
      <c r="O182" s="16"/>
    </row>
    <row r="183" spans="7:15">
      <c r="G183" s="22"/>
      <c r="H183" s="22"/>
      <c r="I183" s="3"/>
      <c r="J183" s="16"/>
      <c r="K183" s="16"/>
      <c r="L183" s="22"/>
      <c r="M183" s="16"/>
      <c r="N183" s="22"/>
      <c r="O183" s="16"/>
    </row>
    <row r="184" spans="7:15">
      <c r="G184" s="22"/>
      <c r="I184" s="3"/>
      <c r="K184" s="16"/>
      <c r="L184" s="22"/>
      <c r="N184" s="22"/>
    </row>
    <row r="185" spans="7:15">
      <c r="I185" s="3"/>
      <c r="N185" s="22"/>
    </row>
    <row r="186" spans="7:15">
      <c r="I186" s="3"/>
    </row>
    <row r="187" spans="7:15">
      <c r="I187" s="3"/>
    </row>
    <row r="188" spans="7:15">
      <c r="I188" s="3"/>
    </row>
    <row r="189" spans="7:15">
      <c r="I189" s="3"/>
    </row>
    <row r="190" spans="7:15">
      <c r="I190" s="3"/>
    </row>
    <row r="191" spans="7:15">
      <c r="I191" s="3"/>
    </row>
    <row r="192" spans="7:15">
      <c r="I192" s="3"/>
    </row>
    <row r="193" spans="9:9">
      <c r="I193" s="27"/>
    </row>
    <row r="194" spans="9:9">
      <c r="I194" s="3"/>
    </row>
    <row r="195" spans="9:9">
      <c r="I195" s="3"/>
    </row>
    <row r="196" spans="9:9">
      <c r="I196" s="3"/>
    </row>
    <row r="197" spans="9:9">
      <c r="I197" s="27"/>
    </row>
    <row r="198" spans="9:9">
      <c r="I198" s="27"/>
    </row>
    <row r="199" spans="9:9">
      <c r="I199" s="3"/>
    </row>
    <row r="200" spans="9:9">
      <c r="I200" s="3"/>
    </row>
    <row r="201" spans="9:9">
      <c r="I201" s="3"/>
    </row>
    <row r="202" spans="9:9">
      <c r="I202" s="3"/>
    </row>
    <row r="203" spans="9:9">
      <c r="I203" s="3"/>
    </row>
    <row r="204" spans="9:9">
      <c r="I204" s="3"/>
    </row>
    <row r="205" spans="9:9">
      <c r="I205" s="3"/>
    </row>
    <row r="206" spans="9:9">
      <c r="I206" s="3"/>
    </row>
    <row r="207" spans="9:9">
      <c r="I207" s="3"/>
    </row>
    <row r="208" spans="9:9">
      <c r="I208" s="3"/>
    </row>
    <row r="209" spans="9:9">
      <c r="I209" s="3"/>
    </row>
    <row r="210" spans="9:9">
      <c r="I210" s="3"/>
    </row>
    <row r="211" spans="9:9">
      <c r="I211" s="3"/>
    </row>
    <row r="212" spans="9:9">
      <c r="I212" s="3"/>
    </row>
    <row r="213" spans="9:9">
      <c r="I213" s="3"/>
    </row>
    <row r="214" spans="9:9">
      <c r="I214" s="3"/>
    </row>
    <row r="215" spans="9:9">
      <c r="I215" s="3"/>
    </row>
    <row r="216" spans="9:9">
      <c r="I216" s="3"/>
    </row>
    <row r="217" spans="9:9">
      <c r="I217" s="3"/>
    </row>
    <row r="218" spans="9:9">
      <c r="I218" s="3"/>
    </row>
    <row r="219" spans="9:9">
      <c r="I219" s="3"/>
    </row>
    <row r="220" spans="9:9">
      <c r="I220" s="3"/>
    </row>
    <row r="221" spans="9:9">
      <c r="I221" s="3"/>
    </row>
    <row r="222" spans="9:9">
      <c r="I222" s="3"/>
    </row>
    <row r="223" spans="9:9">
      <c r="I223" s="27"/>
    </row>
    <row r="224" spans="9:9">
      <c r="I224" s="27"/>
    </row>
    <row r="225" spans="9:9">
      <c r="I225" s="27"/>
    </row>
    <row r="226" spans="9:9">
      <c r="I226" s="27"/>
    </row>
    <row r="227" spans="9:9">
      <c r="I227" s="27"/>
    </row>
    <row r="228" spans="9:9">
      <c r="I228" s="27"/>
    </row>
    <row r="229" spans="9:9">
      <c r="I229" s="27"/>
    </row>
    <row r="230" spans="9:9">
      <c r="I230" s="27"/>
    </row>
    <row r="231" spans="9:9">
      <c r="I231" s="27"/>
    </row>
    <row r="232" spans="9:9">
      <c r="I232" s="27"/>
    </row>
    <row r="233" spans="9:9">
      <c r="I233" s="27"/>
    </row>
    <row r="234" spans="9:9">
      <c r="I234" s="27"/>
    </row>
    <row r="235" spans="9:9">
      <c r="I235" s="27"/>
    </row>
    <row r="236" spans="9:9">
      <c r="I236" s="27"/>
    </row>
    <row r="237" spans="9:9">
      <c r="I237" s="27"/>
    </row>
    <row r="238" spans="9:9">
      <c r="I238" s="27"/>
    </row>
    <row r="239" spans="9:9">
      <c r="I239" s="31"/>
    </row>
    <row r="240" spans="9:9">
      <c r="I240" s="32"/>
    </row>
    <row r="241" spans="9:9">
      <c r="I241" s="32"/>
    </row>
    <row r="242" spans="9:9">
      <c r="I242" s="32"/>
    </row>
    <row r="243" spans="9:9">
      <c r="I243" s="32"/>
    </row>
    <row r="244" spans="9:9">
      <c r="I244" s="32"/>
    </row>
    <row r="245" spans="9:9">
      <c r="I245" s="32"/>
    </row>
    <row r="246" spans="9:9">
      <c r="I246" s="22"/>
    </row>
    <row r="247" spans="9:9">
      <c r="I247" s="22"/>
    </row>
    <row r="248" spans="9:9">
      <c r="I248" s="22"/>
    </row>
    <row r="249" spans="9:9">
      <c r="I249" s="22"/>
    </row>
    <row r="250" spans="9:9">
      <c r="I250" s="22"/>
    </row>
    <row r="251" spans="9:9">
      <c r="I251" s="22"/>
    </row>
    <row r="252" spans="9:9">
      <c r="I252" s="22"/>
    </row>
    <row r="253" spans="9:9">
      <c r="I253" s="22"/>
    </row>
    <row r="254" spans="9:9">
      <c r="I254" s="22"/>
    </row>
    <row r="255" spans="9:9">
      <c r="I255" s="22"/>
    </row>
    <row r="256" spans="9:9">
      <c r="I256" s="22"/>
    </row>
  </sheetData>
  <pageMargins left="0.75" right="0" top="0.75" bottom="0.25" header="0.25" footer="0.3"/>
  <pageSetup scale="75" orientation="landscape" r:id="rId1"/>
  <headerFooter>
    <oddHeader xml:space="preserve">&amp;C&amp;"Arial,Bold"&amp;12 The Belmont Condominium Trust
2012 &amp;14Budget with Analysis
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jon</cp:lastModifiedBy>
  <cp:lastPrinted>2011-12-01T17:21:13Z</cp:lastPrinted>
  <dcterms:created xsi:type="dcterms:W3CDTF">2010-12-07T14:42:38Z</dcterms:created>
  <dcterms:modified xsi:type="dcterms:W3CDTF">2011-12-01T17:24:38Z</dcterms:modified>
</cp:coreProperties>
</file>