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sessor\Desktop\"/>
    </mc:Choice>
  </mc:AlternateContent>
  <xr:revisionPtr revIDLastSave="0" documentId="8_{69F28E5B-75C1-47B1-9693-0C2CF4FEC6FA}" xr6:coauthVersionLast="47" xr6:coauthVersionMax="47" xr10:uidLastSave="{00000000-0000-0000-0000-000000000000}"/>
  <bookViews>
    <workbookView xWindow="-120" yWindow="-120" windowWidth="29040" windowHeight="15720" xr2:uid="{91493C8D-5AEF-4129-B368-9DFE64497950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2" l="1"/>
  <c r="K6" i="2"/>
  <c r="Q6" i="2" s="1"/>
  <c r="I5" i="2"/>
  <c r="K5" i="2"/>
  <c r="Q5" i="2"/>
  <c r="R5" i="2"/>
  <c r="S5" i="2"/>
  <c r="I4" i="2"/>
  <c r="K4" i="2"/>
  <c r="Q4" i="2" s="1"/>
  <c r="R4" i="2"/>
  <c r="S4" i="2"/>
  <c r="D7" i="2"/>
  <c r="G7" i="2"/>
  <c r="H7" i="2"/>
  <c r="J7" i="2"/>
  <c r="L7" i="2"/>
  <c r="M7" i="2"/>
  <c r="O7" i="2"/>
  <c r="P7" i="2"/>
  <c r="I9" i="2" l="1"/>
  <c r="S6" i="2"/>
  <c r="R6" i="2"/>
  <c r="K7" i="2"/>
  <c r="M9" i="2" s="1"/>
  <c r="I8" i="2"/>
  <c r="S9" i="2"/>
  <c r="P9" i="2"/>
</calcChain>
</file>

<file path=xl/sharedStrings.xml><?xml version="1.0" encoding="utf-8"?>
<sst xmlns="http://schemas.openxmlformats.org/spreadsheetml/2006/main" count="89" uniqueCount="73">
  <si>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</si>
  <si>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</si>
  <si>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</si>
  <si>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</si>
  <si>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</si>
  <si>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</si>
  <si>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</si>
  <si>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</si>
  <si>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</si>
  <si>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</si>
  <si>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</si>
  <si>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</si>
  <si>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</si>
  <si>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</si>
  <si>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</si>
  <si>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</si>
  <si>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</si>
  <si>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</si>
  <si>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</si>
  <si>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</si>
  <si>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</si>
  <si>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</si>
  <si>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</si>
  <si>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</si>
  <si>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Gravel</t>
  </si>
  <si>
    <t>Paved</t>
  </si>
  <si>
    <t>Inspected Date</t>
  </si>
  <si>
    <t>Use Code</t>
  </si>
  <si>
    <t>Class</t>
  </si>
  <si>
    <t>Rate Group 1</t>
  </si>
  <si>
    <t>Rate Group 2</t>
  </si>
  <si>
    <t>Rate Group 3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</si>
  <si>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</si>
  <si>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</si>
  <si>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</si>
  <si>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</si>
  <si>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</si>
  <si>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</si>
  <si>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</si>
  <si>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</si>
  <si>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</si>
  <si>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</si>
  <si>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</si>
  <si>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</si>
  <si>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52-050-006-00</t>
  </si>
  <si>
    <t>160 S CROSWELL RD</t>
  </si>
  <si>
    <t>PTA</t>
  </si>
  <si>
    <t>03-ARM'S LENGTH</t>
  </si>
  <si>
    <t>2002</t>
  </si>
  <si>
    <t>1104/438</t>
  </si>
  <si>
    <t>2020 COMMERCIAL EAST</t>
  </si>
  <si>
    <t>202</t>
  </si>
  <si>
    <t>COMM EAST</t>
  </si>
  <si>
    <t>52-050-022-00</t>
  </si>
  <si>
    <t>1244 E CENTER ST</t>
  </si>
  <si>
    <t>WD</t>
  </si>
  <si>
    <t>2023R-01038</t>
  </si>
  <si>
    <t>201</t>
  </si>
  <si>
    <t>52-050-026-10</t>
  </si>
  <si>
    <t>203 DILTS RD</t>
  </si>
  <si>
    <t>01096-00115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</si>
  <si>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</si>
  <si>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</si>
  <si>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</si>
  <si>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</si>
  <si>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</si>
  <si>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</si>
  <si>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</si>
  <si>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>COMMERCIAL LAND EAST 1ST ACRE $40,000, 5 ACRES AT $160,000, 10 ACRES AT $240,000</t>
  </si>
  <si>
    <t>51-343-507-15</t>
  </si>
  <si>
    <t>900 MICHIGAN AVE</t>
  </si>
  <si>
    <t>53-860-010-00</t>
  </si>
  <si>
    <t>301 WOODSIDE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</si>
</sst>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14" fontId="0" fillId="0" borderId="0" xfId="0" applyNumberFormat="1"/>
    <xf numFmtId="0" fontId="0" fillId="0" borderId="0" xfId="0" quotePrefix="1"/>
    <xf numFmtId="0" fontId="1" fillId="0" borderId="0" xfId="0" applyFont="1" applyAlignment="1">
      <alignment horizontal="right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right"/>
    </xf>
    <xf numFmtId="0" fontId="3" fillId="3" borderId="0" xfId="0" applyFont="1" applyFill="1" applyBorder="1"/>
    <xf numFmtId="0" fontId="3" fillId="3" borderId="0" xfId="0" applyFont="1" applyFill="1" applyBorder="1" applyAlignment="1">
      <alignment horizontal="right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right"/>
    </xf>
    <xf numFmtId="6" fontId="2" fillId="2" borderId="0" xfId="0" applyNumberFormat="1" applyFont="1" applyFill="1" applyAlignment="1">
      <alignment horizontal="center"/>
    </xf>
    <xf numFmtId="6" fontId="0" fillId="0" borderId="0" xfId="0" applyNumberFormat="1"/>
    <xf numFmtId="6" fontId="3" fillId="3" borderId="1" xfId="0" applyNumberFormat="1" applyFont="1" applyFill="1" applyBorder="1"/>
    <xf numFmtId="6" fontId="3" fillId="3" borderId="0" xfId="0" applyNumberFormat="1" applyFont="1" applyFill="1" applyBorder="1"/>
    <xf numFmtId="6" fontId="3" fillId="3" borderId="2" xfId="0" applyNumberFormat="1" applyFont="1" applyFill="1" applyBorder="1"/>
    <xf numFmtId="164" fontId="2" fillId="2" borderId="0" xfId="0" applyNumberFormat="1" applyFont="1" applyFill="1" applyAlignment="1">
      <alignment horizontal="center"/>
    </xf>
    <xf numFmtId="164" fontId="0" fillId="0" borderId="0" xfId="0" applyNumberFormat="1"/>
    <xf numFmtId="164" fontId="3" fillId="3" borderId="1" xfId="0" applyNumberFormat="1" applyFont="1" applyFill="1" applyBorder="1"/>
    <xf numFmtId="164" fontId="3" fillId="3" borderId="0" xfId="0" applyNumberFormat="1" applyFont="1" applyFill="1" applyBorder="1"/>
    <xf numFmtId="164" fontId="3" fillId="3" borderId="2" xfId="0" applyNumberFormat="1" applyFont="1" applyFill="1" applyBorder="1"/>
    <xf numFmtId="165" fontId="2" fillId="2" borderId="0" xfId="0" applyNumberFormat="1" applyFont="1" applyFill="1" applyAlignment="1">
      <alignment horizontal="center"/>
    </xf>
    <xf numFmtId="165" fontId="0" fillId="0" borderId="0" xfId="0" applyNumberFormat="1"/>
    <xf numFmtId="165" fontId="3" fillId="3" borderId="1" xfId="0" applyNumberFormat="1" applyFont="1" applyFill="1" applyBorder="1"/>
    <xf numFmtId="165" fontId="3" fillId="3" borderId="0" xfId="0" applyNumberFormat="1" applyFont="1" applyFill="1" applyBorder="1"/>
    <xf numFmtId="165" fontId="3" fillId="3" borderId="2" xfId="0" applyNumberFormat="1" applyFont="1" applyFill="1" applyBorder="1"/>
    <xf numFmtId="166" fontId="2" fillId="2" borderId="0" xfId="0" applyNumberFormat="1" applyFont="1" applyFill="1" applyAlignment="1">
      <alignment horizontal="center"/>
    </xf>
    <xf numFmtId="166" fontId="0" fillId="0" borderId="0" xfId="0" applyNumberFormat="1"/>
    <xf numFmtId="166" fontId="3" fillId="3" borderId="1" xfId="0" applyNumberFormat="1" applyFont="1" applyFill="1" applyBorder="1"/>
    <xf numFmtId="166" fontId="3" fillId="3" borderId="0" xfId="0" applyNumberFormat="1" applyFont="1" applyFill="1" applyBorder="1"/>
    <xf numFmtId="167" fontId="2" fillId="2" borderId="0" xfId="0" applyNumberFormat="1" applyFont="1" applyFill="1" applyAlignment="1">
      <alignment horizontal="center"/>
    </xf>
    <xf numFmtId="167" fontId="0" fillId="0" borderId="0" xfId="0" applyNumberFormat="1"/>
    <xf numFmtId="167" fontId="3" fillId="3" borderId="1" xfId="0" applyNumberFormat="1" applyFont="1" applyFill="1" applyBorder="1"/>
    <xf numFmtId="167" fontId="3" fillId="3" borderId="0" xfId="0" applyNumberFormat="1" applyFont="1" applyFill="1" applyBorder="1"/>
    <xf numFmtId="167" fontId="3" fillId="3" borderId="2" xfId="0" applyNumberFormat="1" applyFont="1" applyFill="1" applyBorder="1"/>
    <xf numFmtId="40" fontId="2" fillId="2" borderId="0" xfId="0" applyNumberFormat="1" applyFont="1" applyFill="1" applyAlignment="1">
      <alignment horizontal="center"/>
    </xf>
    <xf numFmtId="40" fontId="0" fillId="0" borderId="0" xfId="0" applyNumberFormat="1"/>
    <xf numFmtId="40" fontId="3" fillId="3" borderId="1" xfId="0" applyNumberFormat="1" applyFont="1" applyFill="1" applyBorder="1"/>
    <xf numFmtId="40" fontId="3" fillId="3" borderId="0" xfId="0" applyNumberFormat="1" applyFont="1" applyFill="1" applyBorder="1"/>
    <xf numFmtId="40" fontId="3" fillId="3" borderId="2" xfId="0" applyNumberFormat="1" applyFont="1" applyFill="1" applyBorder="1"/>
    <xf numFmtId="8" fontId="2" fillId="2" borderId="0" xfId="0" applyNumberFormat="1" applyFont="1" applyFill="1" applyAlignment="1">
      <alignment horizontal="center"/>
    </xf>
    <xf numFmtId="8" fontId="0" fillId="0" borderId="0" xfId="0" applyNumberFormat="1"/>
    <xf numFmtId="8" fontId="3" fillId="3" borderId="1" xfId="0" applyNumberFormat="1" applyFont="1" applyFill="1" applyBorder="1"/>
    <xf numFmtId="8" fontId="3" fillId="3" borderId="0" xfId="0" applyNumberFormat="1" applyFont="1" applyFill="1" applyBorder="1"/>
    <xf numFmtId="8" fontId="3" fillId="3" borderId="2" xfId="0" applyNumberFormat="1" applyFont="1" applyFill="1" applyBorder="1"/>
    <xf numFmtId="168" fontId="3" fillId="3" borderId="2" xfId="0" applyNumberFormat="1" applyFont="1" applyFill="1" applyBorder="1"/>
    <xf numFmtId="165" fontId="1" fillId="0" borderId="0" xfId="0" applyNumberFormat="1" applyFont="1"/>
    <xf numFmtId="6" fontId="1" fillId="0" borderId="0" xfId="0" applyNumberFormat="1" applyFont="1"/>
    <xf numFmtId="164" fontId="1" fillId="0" borderId="0" xfId="0" applyNumberFormat="1" applyFont="1"/>
    <xf numFmtId="166" fontId="1" fillId="0" borderId="0" xfId="0" applyNumberFormat="1" applyFont="1"/>
    <xf numFmtId="167" fontId="1" fillId="0" borderId="0" xfId="0" applyNumberFormat="1" applyFont="1"/>
    <xf numFmtId="40" fontId="1" fillId="0" borderId="0" xfId="0" applyNumberFormat="1" applyFont="1"/>
    <xf numFmtId="8" fontId="1" fillId="0" borderId="0" xfId="0" applyNumberFormat="1" applyFont="1"/>
    <xf numFmtId="0" fontId="1" fillId="0" borderId="0" xfId="0" quotePrefix="1" applyFont="1" applyAlignment="1">
      <alignment horizontal="right"/>
    </xf>
    <xf numFmtId="14" fontId="1" fillId="0" borderId="0" xfId="0" applyNumberFormat="1" applyFont="1"/>
    <xf numFmtId="0" fontId="1" fillId="0" borderId="0" xfId="0" quotePrefix="1" applyFont="1"/>
    <xf numFmtId="0" fontId="1" fillId="0" borderId="0" xfId="0" applyFont="1" applyAlignment="1">
      <alignment horizontal="center"/>
    </xf>
    <xf numFmtId="0" fontId="0" fillId="0" borderId="0" xfId="0" applyFont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C2B10-E051-49DA-BBF3-3FA53DC4D9B5}">
  <dimension ref="A1:BL11"/>
  <sheetViews>
    <sheetView tabSelected="1" workbookViewId="0">
      <selection activeCell="R3" sqref="R3"/>
    </sheetView>
  </sheetViews>
  <sheetFormatPr defaultRowHeight="15" x14ac:dyDescent="0.25"/>
  <cols>
    <col min="1" max="1" width="14.28515625" bestFit="1" customWidth="1"/>
    <col min="2" max="2" width="18.28515625" bestFit="1" customWidth="1"/>
    <col min="3" max="3" width="9.28515625" style="27" bestFit="1" customWidth="1"/>
    <col min="4" max="4" width="10.85546875" style="17" bestFit="1" customWidth="1"/>
    <col min="5" max="5" width="5.5703125" bestFit="1" customWidth="1"/>
    <col min="6" max="6" width="16.7109375" bestFit="1" customWidth="1"/>
    <col min="7" max="7" width="10.85546875" style="17" bestFit="1" customWidth="1"/>
    <col min="8" max="8" width="14.7109375" style="17" bestFit="1" customWidth="1"/>
    <col min="9" max="9" width="12.85546875" style="22" bestFit="1" customWidth="1"/>
    <col min="10" max="10" width="13.42578125" style="17" bestFit="1" customWidth="1"/>
    <col min="11" max="11" width="13.28515625" style="17" bestFit="1" customWidth="1"/>
    <col min="12" max="12" width="14.42578125" style="17" bestFit="1" customWidth="1"/>
    <col min="13" max="13" width="11.140625" style="32" bestFit="1" customWidth="1"/>
    <col min="14" max="14" width="6.42578125" style="36" bestFit="1" customWidth="1"/>
    <col min="15" max="15" width="14.28515625" style="41" bestFit="1" customWidth="1"/>
    <col min="16" max="16" width="10.7109375" style="41" bestFit="1" customWidth="1"/>
    <col min="17" max="17" width="10" style="17" bestFit="1" customWidth="1"/>
    <col min="18" max="18" width="12" style="17" bestFit="1" customWidth="1"/>
    <col min="19" max="19" width="11.85546875" style="46" bestFit="1" customWidth="1"/>
    <col min="20" max="20" width="11.7109375" style="41" bestFit="1" customWidth="1"/>
    <col min="21" max="21" width="8.7109375" style="5" bestFit="1" customWidth="1"/>
    <col min="22" max="22" width="11.85546875" bestFit="1" customWidth="1"/>
    <col min="23" max="23" width="19.42578125" bestFit="1" customWidth="1"/>
    <col min="24" max="24" width="22.5703125" bestFit="1" customWidth="1"/>
    <col min="25" max="25" width="6.85546875" bestFit="1" customWidth="1"/>
    <col min="26" max="26" width="6.42578125" bestFit="1" customWidth="1"/>
    <col min="27" max="27" width="14.42578125" bestFit="1" customWidth="1"/>
    <col min="28" max="28" width="9.42578125" bestFit="1" customWidth="1"/>
    <col min="29" max="29" width="5.42578125" bestFit="1" customWidth="1"/>
    <col min="30" max="32" width="12.42578125" bestFit="1" customWidth="1"/>
    <col min="33" max="33" width="18" bestFit="1" customWidth="1"/>
    <col min="34" max="34" width="6.85546875" bestFit="1" customWidth="1"/>
    <col min="35" max="35" width="13.140625" bestFit="1" customWidth="1"/>
    <col min="36" max="36" width="6.5703125" bestFit="1" customWidth="1"/>
    <col min="37" max="37" width="19.85546875" bestFit="1" customWidth="1"/>
    <col min="38" max="38" width="16.42578125" bestFit="1" customWidth="1"/>
    <col min="39" max="39" width="15.42578125" bestFit="1" customWidth="1"/>
    <col min="40" max="40" width="11" bestFit="1" customWidth="1"/>
    <col min="41" max="41" width="16.85546875" bestFit="1" customWidth="1"/>
    <col min="42" max="42" width="21.5703125" bestFit="1" customWidth="1"/>
    <col min="43" max="43" width="21" bestFit="1" customWidth="1"/>
    <col min="44" max="44" width="16.5703125" bestFit="1" customWidth="1"/>
  </cols>
  <sheetData>
    <row r="1" spans="1:64" x14ac:dyDescent="0.25">
      <c r="A1" s="2" t="s">
        <v>0</v>
      </c>
      <c r="B1" s="2" t="s">
        <v>1</v>
      </c>
      <c r="C1" s="26" t="s">
        <v>2</v>
      </c>
      <c r="D1" s="16" t="s">
        <v>3</v>
      </c>
      <c r="E1" s="2" t="s">
        <v>4</v>
      </c>
      <c r="F1" s="2" t="s">
        <v>5</v>
      </c>
      <c r="G1" s="16" t="s">
        <v>6</v>
      </c>
      <c r="H1" s="16" t="s">
        <v>7</v>
      </c>
      <c r="I1" s="21" t="s">
        <v>8</v>
      </c>
      <c r="J1" s="16" t="s">
        <v>9</v>
      </c>
      <c r="K1" s="16" t="s">
        <v>10</v>
      </c>
      <c r="L1" s="16" t="s">
        <v>11</v>
      </c>
      <c r="M1" s="31" t="s">
        <v>12</v>
      </c>
      <c r="N1" s="35" t="s">
        <v>13</v>
      </c>
      <c r="O1" s="40" t="s">
        <v>14</v>
      </c>
      <c r="P1" s="40" t="s">
        <v>15</v>
      </c>
      <c r="Q1" s="16" t="s">
        <v>16</v>
      </c>
      <c r="R1" s="16" t="s">
        <v>17</v>
      </c>
      <c r="S1" s="45" t="s">
        <v>18</v>
      </c>
      <c r="T1" s="40" t="s">
        <v>19</v>
      </c>
      <c r="U1" s="4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</row>
    <row r="2" spans="1:64" s="1" customFormat="1" x14ac:dyDescent="0.25">
      <c r="A2" s="1" t="s">
        <v>69</v>
      </c>
      <c r="B2" s="1" t="s">
        <v>70</v>
      </c>
      <c r="C2" s="51">
        <v>44484</v>
      </c>
      <c r="D2" s="52">
        <v>15000</v>
      </c>
      <c r="E2" s="1" t="s">
        <v>55</v>
      </c>
      <c r="F2" s="1" t="s">
        <v>47</v>
      </c>
      <c r="G2" s="52">
        <v>15000</v>
      </c>
      <c r="H2" s="52">
        <v>4400</v>
      </c>
      <c r="I2" s="53">
        <v>29.33</v>
      </c>
      <c r="J2" s="52">
        <v>10375</v>
      </c>
      <c r="K2" s="52">
        <v>15000</v>
      </c>
      <c r="L2" s="52">
        <v>15000</v>
      </c>
      <c r="M2" s="54"/>
      <c r="N2" s="55"/>
      <c r="O2" s="56">
        <v>0.31</v>
      </c>
      <c r="P2" s="56">
        <v>0.31</v>
      </c>
      <c r="Q2" s="52"/>
      <c r="R2" s="52">
        <v>48387</v>
      </c>
      <c r="S2" s="57"/>
      <c r="T2" s="56"/>
      <c r="U2" s="58"/>
      <c r="AA2" s="59"/>
      <c r="AC2" s="60"/>
      <c r="AL2" s="61"/>
      <c r="BC2" s="61"/>
      <c r="BE2" s="61"/>
    </row>
    <row r="3" spans="1:64" s="1" customFormat="1" x14ac:dyDescent="0.25">
      <c r="A3" s="62" t="s">
        <v>71</v>
      </c>
      <c r="B3" s="1" t="s">
        <v>72</v>
      </c>
      <c r="C3" s="51">
        <v>44831</v>
      </c>
      <c r="D3" s="52">
        <v>360000</v>
      </c>
      <c r="E3" s="1" t="s">
        <v>55</v>
      </c>
      <c r="F3" s="1" t="s">
        <v>47</v>
      </c>
      <c r="G3" s="52">
        <v>360000</v>
      </c>
      <c r="H3" s="52">
        <v>96100</v>
      </c>
      <c r="I3" s="53">
        <v>26.69</v>
      </c>
      <c r="J3" s="52">
        <v>334267</v>
      </c>
      <c r="K3" s="52">
        <v>104043</v>
      </c>
      <c r="L3" s="52">
        <v>78310</v>
      </c>
      <c r="M3" s="54"/>
      <c r="N3" s="55"/>
      <c r="O3" s="56">
        <v>2.84</v>
      </c>
      <c r="P3" s="56">
        <v>2.84</v>
      </c>
      <c r="Q3" s="52"/>
      <c r="R3" s="52">
        <v>36635</v>
      </c>
      <c r="S3" s="57"/>
      <c r="T3" s="56"/>
      <c r="U3" s="58"/>
      <c r="AA3" s="59"/>
      <c r="AC3" s="60"/>
      <c r="AL3" s="61"/>
      <c r="BC3" s="61"/>
      <c r="BE3" s="61"/>
    </row>
    <row r="4" spans="1:64" x14ac:dyDescent="0.25">
      <c r="A4" t="s">
        <v>58</v>
      </c>
      <c r="B4" t="s">
        <v>59</v>
      </c>
      <c r="C4" s="27">
        <v>44564</v>
      </c>
      <c r="D4" s="17">
        <v>500000</v>
      </c>
      <c r="E4" t="s">
        <v>55</v>
      </c>
      <c r="F4" t="s">
        <v>47</v>
      </c>
      <c r="G4" s="17">
        <v>500000</v>
      </c>
      <c r="H4" s="17">
        <v>0</v>
      </c>
      <c r="I4" s="22">
        <f>H4/G4*100</f>
        <v>0</v>
      </c>
      <c r="J4" s="17">
        <v>781465</v>
      </c>
      <c r="K4" s="17">
        <f>G4-267465</f>
        <v>232535</v>
      </c>
      <c r="L4" s="17">
        <v>514000</v>
      </c>
      <c r="M4" s="32">
        <v>257</v>
      </c>
      <c r="N4" s="36">
        <v>357.5</v>
      </c>
      <c r="O4" s="41">
        <v>2.12</v>
      </c>
      <c r="P4" s="41">
        <v>2.109</v>
      </c>
      <c r="Q4" s="17">
        <f>K4/M4</f>
        <v>904.80544747081717</v>
      </c>
      <c r="R4" s="17">
        <f>K4/O4</f>
        <v>109686.32075471697</v>
      </c>
      <c r="S4" s="46">
        <f>K4/O4/43560</f>
        <v>2.5180514406500683</v>
      </c>
      <c r="T4" s="41">
        <v>257</v>
      </c>
      <c r="U4" s="6" t="s">
        <v>48</v>
      </c>
      <c r="V4" t="s">
        <v>60</v>
      </c>
      <c r="X4" t="s">
        <v>50</v>
      </c>
      <c r="Y4">
        <v>0</v>
      </c>
      <c r="Z4">
        <v>0</v>
      </c>
      <c r="AA4" s="7">
        <v>41262</v>
      </c>
      <c r="AC4" s="8" t="s">
        <v>57</v>
      </c>
      <c r="AD4" t="s">
        <v>52</v>
      </c>
      <c r="BC4" s="3"/>
      <c r="BE4" s="3"/>
    </row>
    <row r="5" spans="1:64" x14ac:dyDescent="0.25">
      <c r="A5" t="s">
        <v>53</v>
      </c>
      <c r="B5" t="s">
        <v>54</v>
      </c>
      <c r="C5" s="27">
        <v>45104</v>
      </c>
      <c r="D5" s="17">
        <v>950000</v>
      </c>
      <c r="E5" t="s">
        <v>55</v>
      </c>
      <c r="F5" t="s">
        <v>47</v>
      </c>
      <c r="G5" s="17">
        <v>950000</v>
      </c>
      <c r="H5" s="17">
        <v>279000</v>
      </c>
      <c r="I5" s="22">
        <f>H5/G5*100</f>
        <v>29.368421052631575</v>
      </c>
      <c r="J5" s="17">
        <v>557934</v>
      </c>
      <c r="K5" s="17">
        <f>G5-257934</f>
        <v>692066</v>
      </c>
      <c r="L5" s="17">
        <v>300000</v>
      </c>
      <c r="M5" s="32">
        <v>400</v>
      </c>
      <c r="N5" s="36">
        <v>388.94699100000003</v>
      </c>
      <c r="O5" s="41">
        <v>3.5720000000000001</v>
      </c>
      <c r="P5" s="41">
        <v>3.5720000000000001</v>
      </c>
      <c r="Q5" s="17">
        <f>K5/M5</f>
        <v>1730.165</v>
      </c>
      <c r="R5" s="17">
        <f>K5/O5</f>
        <v>193747.4804031355</v>
      </c>
      <c r="S5" s="46">
        <f>K5/O5/43560</f>
        <v>4.4478301286302919</v>
      </c>
      <c r="T5" s="41">
        <v>400</v>
      </c>
      <c r="U5" s="6" t="s">
        <v>48</v>
      </c>
      <c r="V5" t="s">
        <v>56</v>
      </c>
      <c r="X5" t="s">
        <v>50</v>
      </c>
      <c r="Y5">
        <v>0</v>
      </c>
      <c r="Z5">
        <v>1</v>
      </c>
      <c r="AA5" s="7">
        <v>33626</v>
      </c>
      <c r="AC5" s="8" t="s">
        <v>57</v>
      </c>
      <c r="AD5" t="s">
        <v>52</v>
      </c>
    </row>
    <row r="6" spans="1:64" ht="15.75" thickBot="1" x14ac:dyDescent="0.3">
      <c r="A6" t="s">
        <v>44</v>
      </c>
      <c r="B6" t="s">
        <v>45</v>
      </c>
      <c r="C6" s="27">
        <v>44708</v>
      </c>
      <c r="D6" s="17">
        <v>164000</v>
      </c>
      <c r="E6" t="s">
        <v>46</v>
      </c>
      <c r="F6" t="s">
        <v>47</v>
      </c>
      <c r="G6" s="17">
        <v>164000</v>
      </c>
      <c r="H6" s="17">
        <v>71100</v>
      </c>
      <c r="I6" s="22">
        <f>H6/G6*100</f>
        <v>43.353658536585364</v>
      </c>
      <c r="J6" s="17">
        <v>142200</v>
      </c>
      <c r="K6" s="17">
        <f>G6-0</f>
        <v>164000</v>
      </c>
      <c r="L6" s="17">
        <v>142200</v>
      </c>
      <c r="M6" s="32">
        <v>790</v>
      </c>
      <c r="N6" s="36">
        <v>292</v>
      </c>
      <c r="O6" s="41">
        <v>5.2960000000000003</v>
      </c>
      <c r="P6" s="41">
        <v>5.2960000000000003</v>
      </c>
      <c r="Q6" s="17">
        <f>K6/M6</f>
        <v>207.59493670886076</v>
      </c>
      <c r="R6" s="17">
        <f>K6/O6</f>
        <v>30966.767371601207</v>
      </c>
      <c r="S6" s="46">
        <f>K6/O6/43560</f>
        <v>0.71089915912766777</v>
      </c>
      <c r="T6" s="41">
        <v>790</v>
      </c>
      <c r="U6" s="6" t="s">
        <v>48</v>
      </c>
      <c r="V6" t="s">
        <v>49</v>
      </c>
      <c r="X6" t="s">
        <v>50</v>
      </c>
      <c r="Y6">
        <v>0</v>
      </c>
      <c r="Z6">
        <v>0</v>
      </c>
      <c r="AA6" s="7">
        <v>33626</v>
      </c>
      <c r="AC6" s="8" t="s">
        <v>51</v>
      </c>
      <c r="AD6" t="s">
        <v>52</v>
      </c>
      <c r="AL6" s="3"/>
    </row>
    <row r="7" spans="1:64" ht="15.75" thickTop="1" x14ac:dyDescent="0.25">
      <c r="A7" s="10"/>
      <c r="B7" s="10"/>
      <c r="C7" s="28" t="s">
        <v>61</v>
      </c>
      <c r="D7" s="18">
        <f>+SUM(D2:D6)</f>
        <v>1989000</v>
      </c>
      <c r="E7" s="10"/>
      <c r="F7" s="10"/>
      <c r="G7" s="18">
        <f>+SUM(G2:G6)</f>
        <v>1989000</v>
      </c>
      <c r="H7" s="18">
        <f>+SUM(H2:H6)</f>
        <v>450600</v>
      </c>
      <c r="I7" s="23"/>
      <c r="J7" s="18">
        <f>+SUM(J2:J6)</f>
        <v>1826241</v>
      </c>
      <c r="K7" s="18">
        <f>+SUM(K2:K6)</f>
        <v>1207644</v>
      </c>
      <c r="L7" s="18">
        <f>+SUM(L2:L6)</f>
        <v>1049510</v>
      </c>
      <c r="M7" s="33">
        <f>+SUM(M2:M6)</f>
        <v>1447</v>
      </c>
      <c r="N7" s="37"/>
      <c r="O7" s="42">
        <f>+SUM(O2:O6)</f>
        <v>14.137999999999998</v>
      </c>
      <c r="P7" s="42">
        <f>+SUM(P2:P6)</f>
        <v>14.126999999999999</v>
      </c>
      <c r="Q7" s="18"/>
      <c r="R7" s="18"/>
      <c r="S7" s="47"/>
      <c r="T7" s="42"/>
      <c r="U7" s="11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</row>
    <row r="8" spans="1:64" x14ac:dyDescent="0.25">
      <c r="A8" s="12"/>
      <c r="B8" s="12"/>
      <c r="C8" s="29"/>
      <c r="D8" s="19"/>
      <c r="E8" s="12"/>
      <c r="F8" s="12"/>
      <c r="G8" s="19"/>
      <c r="H8" s="19" t="s">
        <v>62</v>
      </c>
      <c r="I8" s="24">
        <f>H7/G7*100</f>
        <v>22.654600301659126</v>
      </c>
      <c r="J8" s="19"/>
      <c r="K8" s="19"/>
      <c r="L8" s="19" t="s">
        <v>63</v>
      </c>
      <c r="M8" s="34"/>
      <c r="N8" s="38"/>
      <c r="O8" s="43" t="s">
        <v>63</v>
      </c>
      <c r="P8" s="43"/>
      <c r="Q8" s="19"/>
      <c r="R8" s="19" t="s">
        <v>63</v>
      </c>
      <c r="S8" s="48"/>
      <c r="T8" s="43"/>
      <c r="U8" s="13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</row>
    <row r="9" spans="1:64" x14ac:dyDescent="0.25">
      <c r="A9" s="14"/>
      <c r="B9" s="14"/>
      <c r="C9" s="30"/>
      <c r="D9" s="20"/>
      <c r="E9" s="14"/>
      <c r="F9" s="14"/>
      <c r="G9" s="20"/>
      <c r="H9" s="20" t="s">
        <v>64</v>
      </c>
      <c r="I9" s="25">
        <f>STDEV(I2:I6)</f>
        <v>15.809366307985286</v>
      </c>
      <c r="J9" s="20"/>
      <c r="K9" s="20"/>
      <c r="L9" s="20" t="s">
        <v>65</v>
      </c>
      <c r="M9" s="50">
        <f>K7/M7</f>
        <v>834.58465791292326</v>
      </c>
      <c r="N9" s="39"/>
      <c r="O9" s="44" t="s">
        <v>66</v>
      </c>
      <c r="P9" s="44">
        <f>K7/O7</f>
        <v>85418.305276559637</v>
      </c>
      <c r="Q9" s="20"/>
      <c r="R9" s="20" t="s">
        <v>67</v>
      </c>
      <c r="S9" s="49">
        <f>K7/O7/43560</f>
        <v>1.9609344645674849</v>
      </c>
      <c r="T9" s="44"/>
      <c r="U9" s="15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</row>
    <row r="11" spans="1:64" s="1" customFormat="1" x14ac:dyDescent="0.25">
      <c r="A11" s="1" t="s">
        <v>68</v>
      </c>
      <c r="C11" s="51"/>
      <c r="D11" s="52"/>
      <c r="G11" s="52"/>
      <c r="H11" s="52"/>
      <c r="I11" s="53"/>
      <c r="J11" s="52"/>
      <c r="K11" s="52"/>
      <c r="L11" s="52"/>
      <c r="M11" s="54"/>
      <c r="N11" s="55"/>
      <c r="O11" s="56"/>
      <c r="P11" s="56"/>
      <c r="Q11" s="52"/>
      <c r="R11" s="52"/>
      <c r="S11" s="57"/>
      <c r="T11" s="56"/>
      <c r="U11" s="9"/>
    </row>
  </sheetData>
  <sortState xmlns:xlrd2="http://schemas.microsoft.com/office/spreadsheetml/2017/richdata2" ref="A2:AR9">
    <sortCondition ref="O2:O9"/>
  </sortState>
  <conditionalFormatting sqref="A2:AR6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0B561-DE95-4A54-A8DE-BAB4A480177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assessor</dc:creator>
  <cp:lastModifiedBy>assessor</cp:lastModifiedBy>
  <dcterms:created xsi:type="dcterms:W3CDTF">2024-01-20T16:17:48Z</dcterms:created>
  <dcterms:modified xsi:type="dcterms:W3CDTF">2024-01-20T17:19:24Z</dcterms:modified>
</cp:coreProperties>
</file>