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lmerball\Desktop\Palmer Ball Consulting, LLC\Sample Docments\Templates\"/>
    </mc:Choice>
  </mc:AlternateContent>
  <bookViews>
    <workbookView xWindow="0" yWindow="0" windowWidth="15480" windowHeight="7110" tabRatio="733"/>
  </bookViews>
  <sheets>
    <sheet name="BOT Report" sheetId="6" r:id="rId1"/>
  </sheets>
  <definedNames>
    <definedName name="_xlnm.Print_Area" localSheetId="0">'BOT Report'!$A$7:$T$39</definedName>
    <definedName name="_xlnm.Print_Titles" localSheetId="0">'BOT Report'!$1:$6</definedName>
  </definedNames>
  <calcPr calcId="152511"/>
</workbook>
</file>

<file path=xl/calcChain.xml><?xml version="1.0" encoding="utf-8"?>
<calcChain xmlns="http://schemas.openxmlformats.org/spreadsheetml/2006/main">
  <c r="T13" i="6" l="1"/>
  <c r="R12" i="6"/>
  <c r="R28" i="6" l="1"/>
  <c r="R27" i="6"/>
  <c r="R26" i="6"/>
  <c r="R25" i="6"/>
  <c r="R22" i="6"/>
  <c r="R21" i="6"/>
  <c r="R20" i="6"/>
  <c r="R19" i="6"/>
  <c r="R16" i="6"/>
  <c r="R15" i="6"/>
  <c r="R14" i="6"/>
  <c r="R13" i="6"/>
  <c r="R9" i="6"/>
  <c r="R8" i="6"/>
  <c r="L9" i="6"/>
  <c r="N23" i="6"/>
  <c r="N17" i="6"/>
  <c r="T20" i="6" l="1"/>
  <c r="T12" i="6"/>
  <c r="H29" i="6" l="1"/>
  <c r="H23" i="6"/>
  <c r="H17" i="6"/>
  <c r="H10" i="6"/>
  <c r="D29" i="6"/>
  <c r="D23" i="6"/>
  <c r="D17" i="6"/>
  <c r="D10" i="6"/>
  <c r="D31" i="6" l="1"/>
  <c r="F8" i="6" s="1"/>
  <c r="H31" i="6"/>
  <c r="R17" i="6" l="1"/>
  <c r="R10" i="6"/>
  <c r="N10" i="6"/>
  <c r="T8" i="6"/>
  <c r="P14" i="6"/>
  <c r="P15" i="6"/>
  <c r="P22" i="6"/>
  <c r="P27" i="6"/>
  <c r="N29" i="6"/>
  <c r="R29" i="6"/>
  <c r="R23" i="6"/>
  <c r="P9" i="6" l="1"/>
  <c r="N31" i="6"/>
  <c r="R31" i="6"/>
  <c r="P28" i="6"/>
  <c r="P25" i="6"/>
  <c r="P29" i="6"/>
  <c r="P26" i="6"/>
  <c r="P10" i="6"/>
  <c r="P23" i="6"/>
  <c r="P8" i="6"/>
  <c r="P20" i="6"/>
  <c r="P13" i="6"/>
  <c r="P21" i="6"/>
  <c r="P19" i="6"/>
  <c r="L28" i="6"/>
  <c r="P16" i="6"/>
  <c r="T15" i="6"/>
  <c r="P12" i="6"/>
  <c r="L22" i="6"/>
  <c r="T9" i="6" l="1"/>
  <c r="T10" i="6" s="1"/>
  <c r="T27" i="6"/>
  <c r="L25" i="6"/>
  <c r="T19" i="6"/>
  <c r="T28" i="6"/>
  <c r="L12" i="6"/>
  <c r="L13" i="6"/>
  <c r="T21" i="6"/>
  <c r="L15" i="6"/>
  <c r="P17" i="6"/>
  <c r="T22" i="6"/>
  <c r="T23" i="6" l="1"/>
  <c r="L27" i="6"/>
  <c r="T25" i="6"/>
  <c r="L19" i="6"/>
  <c r="L20" i="6"/>
  <c r="L16" i="6"/>
  <c r="T16" i="6"/>
  <c r="L21" i="6"/>
  <c r="T14" i="6"/>
  <c r="L14" i="6"/>
  <c r="T26" i="6"/>
  <c r="L26" i="6"/>
  <c r="F13" i="6"/>
  <c r="F22" i="6"/>
  <c r="P31" i="6"/>
  <c r="F12" i="6"/>
  <c r="F9" i="6"/>
  <c r="F20" i="6"/>
  <c r="F27" i="6"/>
  <c r="F25" i="6"/>
  <c r="F28" i="6"/>
  <c r="F21" i="6"/>
  <c r="F15" i="6"/>
  <c r="F26" i="6"/>
  <c r="F16" i="6"/>
  <c r="F19" i="6"/>
  <c r="F14" i="6"/>
  <c r="T17" i="6" l="1"/>
  <c r="F17" i="6"/>
  <c r="T29" i="6"/>
  <c r="F23" i="6"/>
  <c r="F10" i="6"/>
  <c r="F29" i="6"/>
  <c r="T31" i="6" l="1"/>
  <c r="T33" i="6" s="1"/>
  <c r="J14" i="6"/>
  <c r="J26" i="6"/>
  <c r="J15" i="6"/>
  <c r="L31" i="6"/>
  <c r="J9" i="6"/>
  <c r="J8" i="6"/>
  <c r="J20" i="6"/>
  <c r="J27" i="6"/>
  <c r="J21" i="6"/>
  <c r="J16" i="6"/>
  <c r="J22" i="6"/>
  <c r="J13" i="6"/>
  <c r="J12" i="6"/>
  <c r="J28" i="6"/>
  <c r="J19" i="6"/>
  <c r="J25" i="6"/>
  <c r="F31" i="6"/>
  <c r="J29" i="6" l="1"/>
  <c r="J17" i="6"/>
  <c r="J10" i="6"/>
  <c r="J23" i="6"/>
  <c r="J31" i="6" l="1"/>
</calcChain>
</file>

<file path=xl/sharedStrings.xml><?xml version="1.0" encoding="utf-8"?>
<sst xmlns="http://schemas.openxmlformats.org/spreadsheetml/2006/main" count="57" uniqueCount="49">
  <si>
    <t>4K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</si>
  <si>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</si>
  <si>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</si>
  <si>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</si>
  <si>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</si>
  <si>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</si>
  <si>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</si>
  <si>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</si>
  <si>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</si>
  <si>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</si>
  <si>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</si>
  <si>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</si>
  <si>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</si>
  <si>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Grade</t>
  </si>
  <si>
    <t>Award</t>
  </si>
  <si>
    <t>Tuition</t>
  </si>
  <si>
    <t>Net</t>
  </si>
  <si>
    <t>Actual</t>
  </si>
  <si>
    <t>Percentage</t>
  </si>
  <si>
    <t>Value of</t>
  </si>
  <si>
    <t>Average</t>
  </si>
  <si>
    <t>Awards</t>
  </si>
  <si>
    <t>of Awards</t>
  </si>
  <si>
    <t>of Number</t>
  </si>
  <si>
    <t>Number</t>
  </si>
  <si>
    <t>of Value of</t>
  </si>
  <si>
    <t>Grant Per</t>
  </si>
  <si>
    <t>Opening</t>
  </si>
  <si>
    <t>of Class</t>
  </si>
  <si>
    <t>Actual Awards</t>
  </si>
  <si>
    <t>Enrollment</t>
  </si>
  <si>
    <t>With Aid</t>
  </si>
  <si>
    <t>Total Lower School Half Day</t>
  </si>
  <si>
    <t>Total Lower School Full Day</t>
  </si>
  <si>
    <t>Total Middle School</t>
  </si>
  <si>
    <t>Total Upper School</t>
  </si>
  <si>
    <t>Gross</t>
  </si>
  <si>
    <t>by</t>
  </si>
  <si>
    <t>Net Tuition Revenue as a Percentage of Gross Tuition Revenue</t>
  </si>
  <si>
    <t>3K</t>
  </si>
  <si>
    <t>Kindergarten</t>
  </si>
  <si>
    <t>Sample School</t>
  </si>
  <si>
    <t>1st - 4th</t>
  </si>
  <si>
    <t>5th - 8th</t>
  </si>
  <si>
    <t>9th - 12th</t>
  </si>
  <si>
    <t xml:space="preserve">4K </t>
  </si>
  <si>
    <t>Tuition and Fees</t>
  </si>
  <si>
    <t>colors in gray are to be manually entered</t>
  </si>
  <si>
    <t>2016-17 Financial Aid and Net Tuition Revenue by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</si>
</sst>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5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9" fontId="2" fillId="0" borderId="0" xfId="2" applyFont="1" applyFill="1" applyAlignment="1">
      <alignment horizontal="right"/>
    </xf>
    <xf numFmtId="0" fontId="0" fillId="0" borderId="0" xfId="0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Fill="1"/>
    <xf numFmtId="164" fontId="0" fillId="0" borderId="0" xfId="1" applyNumberFormat="1" applyFont="1" applyFill="1"/>
    <xf numFmtId="164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applyFont="1" applyBorder="1" applyAlignment="1">
      <alignment horizontal="left"/>
    </xf>
    <xf numFmtId="164" fontId="0" fillId="0" borderId="0" xfId="0" applyNumberFormat="1" applyFill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9" fontId="2" fillId="0" borderId="0" xfId="2" applyFont="1" applyFill="1" applyBorder="1" applyAlignment="1">
      <alignment horizontal="right"/>
    </xf>
    <xf numFmtId="9" fontId="2" fillId="0" borderId="1" xfId="2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9" fontId="3" fillId="0" borderId="0" xfId="2" applyFont="1" applyFill="1" applyBorder="1" applyAlignment="1">
      <alignment horizontal="center"/>
    </xf>
    <xf numFmtId="9" fontId="2" fillId="0" borderId="3" xfId="2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43" fontId="2" fillId="0" borderId="0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9" fontId="0" fillId="0" borderId="3" xfId="2" applyFont="1" applyFill="1" applyBorder="1"/>
    <xf numFmtId="164" fontId="0" fillId="0" borderId="0" xfId="0" applyNumberFormat="1" applyFill="1" applyBorder="1"/>
    <xf numFmtId="43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164" fontId="0" fillId="0" borderId="2" xfId="0" applyNumberFormat="1" applyFill="1" applyBorder="1"/>
    <xf numFmtId="164" fontId="0" fillId="0" borderId="3" xfId="1" applyNumberFormat="1" applyFont="1" applyFill="1" applyBorder="1"/>
    <xf numFmtId="164" fontId="0" fillId="2" borderId="0" xfId="1" applyNumberFormat="1" applyFont="1" applyFill="1"/>
    <xf numFmtId="0" fontId="0" fillId="2" borderId="0" xfId="0" applyFill="1"/>
    <xf numFmtId="0" fontId="0" fillId="2" borderId="0" xfId="0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4" fontId="0" fillId="2" borderId="0" xfId="1" applyNumberFormat="1" applyFont="1" applyFill="1" applyBorder="1"/>
    <xf numFmtId="164" fontId="0" fillId="0" borderId="0" xfId="1" applyNumberFormat="1" applyFont="1" applyFill="1" applyBorder="1"/>
    <xf numFmtId="164" fontId="0" fillId="2" borderId="4" xfId="1" applyNumberFormat="1" applyFont="1" applyFill="1" applyBorder="1"/>
    <xf numFmtId="164" fontId="0" fillId="0" borderId="4" xfId="0" applyNumberFormat="1" applyFill="1" applyBorder="1"/>
    <xf numFmtId="9" fontId="2" fillId="3" borderId="0" xfId="2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center"/>
    </xf>
    <xf numFmtId="9" fontId="2" fillId="3" borderId="1" xfId="2" applyFont="1" applyFill="1" applyBorder="1" applyAlignment="1">
      <alignment horizontal="right"/>
    </xf>
  </cellXfs>
  <cellStyles count="125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FFFF"/>
      <color rgb="FFFF33CC"/>
      <color rgb="FFFF99FF"/>
      <color rgb="FF66FF33"/>
      <color rgb="FFFF0066"/>
      <color rgb="FFFFCC99"/>
      <color rgb="FF0066FF"/>
      <color rgb="FF99FF66"/>
      <color rgb="FFFF66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zoomScaleNormal="100" workbookViewId="0">
      <pane ySplit="6" topLeftCell="A7" activePane="bottomLeft" state="frozen"/>
      <selection pane="bottomLeft" activeCell="S24" sqref="S24"/>
    </sheetView>
  </sheetViews>
  <sheetFormatPr defaultColWidth="8.85546875" defaultRowHeight="15" x14ac:dyDescent="0.25"/>
  <cols>
    <col min="1" max="1" width="2.7109375" customWidth="1"/>
    <col min="2" max="2" width="23.85546875" customWidth="1"/>
    <col min="3" max="3" width="1.140625" customWidth="1"/>
    <col min="4" max="4" width="10.42578125" customWidth="1"/>
    <col min="5" max="5" width="1.5703125" customWidth="1"/>
    <col min="6" max="6" width="10.7109375" customWidth="1"/>
    <col min="7" max="7" width="2" customWidth="1"/>
    <col min="8" max="8" width="10.140625" style="1" customWidth="1"/>
    <col min="9" max="9" width="1.85546875" style="1" customWidth="1"/>
    <col min="10" max="10" width="12.140625" style="1" customWidth="1"/>
    <col min="11" max="11" width="1.7109375" style="1" customWidth="1"/>
    <col min="12" max="12" width="9" style="1" customWidth="1"/>
    <col min="13" max="13" width="2" style="1" customWidth="1"/>
    <col min="14" max="14" width="10.5703125" style="1" customWidth="1"/>
    <col min="15" max="15" width="1.42578125" style="1" customWidth="1"/>
    <col min="16" max="16" width="9.7109375" style="1" customWidth="1"/>
    <col min="17" max="17" width="2.140625" style="1" customWidth="1"/>
    <col min="18" max="18" width="10" customWidth="1"/>
    <col min="19" max="19" width="1.7109375" customWidth="1"/>
    <col min="20" max="20" width="10.28515625" bestFit="1" customWidth="1"/>
  </cols>
  <sheetData>
    <row r="1" spans="1:20" x14ac:dyDescent="0.25">
      <c r="A1" s="1" t="s">
        <v>41</v>
      </c>
      <c r="B1" s="4"/>
      <c r="C1" s="4"/>
      <c r="D1" s="13"/>
      <c r="E1" s="7"/>
      <c r="N1" s="36"/>
      <c r="O1" s="36"/>
      <c r="P1" s="36"/>
      <c r="Q1" s="36"/>
      <c r="R1" s="36"/>
      <c r="S1" s="36"/>
      <c r="T1" s="37" t="s">
        <v>47</v>
      </c>
    </row>
    <row r="2" spans="1:20" x14ac:dyDescent="0.25">
      <c r="A2" s="1" t="s">
        <v>48</v>
      </c>
      <c r="B2" s="4"/>
      <c r="C2" s="4"/>
      <c r="D2" s="8"/>
      <c r="E2" s="1"/>
      <c r="F2" s="1"/>
      <c r="G2" s="1"/>
      <c r="I2" s="5"/>
      <c r="J2" s="5"/>
      <c r="K2" s="5"/>
      <c r="L2" s="5"/>
      <c r="M2" s="5"/>
      <c r="N2" s="8"/>
      <c r="O2" s="8"/>
      <c r="P2" s="8"/>
    </row>
    <row r="3" spans="1:20" x14ac:dyDescent="0.25">
      <c r="A3" s="1"/>
      <c r="B3" s="4"/>
      <c r="C3" s="4"/>
      <c r="D3" s="8"/>
      <c r="E3" s="1"/>
      <c r="F3" s="1"/>
      <c r="G3" s="1"/>
      <c r="I3" s="5"/>
      <c r="J3" s="5"/>
      <c r="K3" s="5"/>
      <c r="L3" s="5"/>
      <c r="M3" s="5"/>
      <c r="N3" s="8"/>
      <c r="O3" s="8"/>
      <c r="P3" s="8"/>
      <c r="R3" s="4" t="s">
        <v>36</v>
      </c>
      <c r="S3" s="1"/>
      <c r="T3" s="4" t="s">
        <v>16</v>
      </c>
    </row>
    <row r="4" spans="1:20" x14ac:dyDescent="0.25">
      <c r="A4" s="1"/>
      <c r="B4" s="4"/>
      <c r="C4" s="4"/>
      <c r="D4" s="8"/>
      <c r="E4" s="1"/>
      <c r="F4" s="5" t="s">
        <v>18</v>
      </c>
      <c r="G4" s="8"/>
      <c r="H4" s="5" t="s">
        <v>19</v>
      </c>
      <c r="J4" s="5" t="s">
        <v>18</v>
      </c>
      <c r="L4" s="4" t="s">
        <v>20</v>
      </c>
      <c r="N4" s="8"/>
      <c r="P4" s="4" t="s">
        <v>18</v>
      </c>
      <c r="R4" s="4" t="s">
        <v>15</v>
      </c>
      <c r="S4" s="1"/>
      <c r="T4" s="4" t="s">
        <v>15</v>
      </c>
    </row>
    <row r="5" spans="1:20" x14ac:dyDescent="0.25">
      <c r="A5" s="1"/>
      <c r="B5" s="4"/>
      <c r="C5" s="4"/>
      <c r="D5" s="16" t="s">
        <v>24</v>
      </c>
      <c r="E5" s="4"/>
      <c r="F5" s="5" t="s">
        <v>23</v>
      </c>
      <c r="G5" s="8"/>
      <c r="H5" s="17" t="s">
        <v>17</v>
      </c>
      <c r="I5" s="4"/>
      <c r="J5" s="5" t="s">
        <v>25</v>
      </c>
      <c r="L5" s="4" t="s">
        <v>26</v>
      </c>
      <c r="N5" s="4" t="s">
        <v>27</v>
      </c>
      <c r="P5" s="4" t="s">
        <v>28</v>
      </c>
      <c r="R5" s="4" t="s">
        <v>37</v>
      </c>
      <c r="S5" s="1"/>
      <c r="T5" s="4" t="s">
        <v>37</v>
      </c>
    </row>
    <row r="6" spans="1:20" x14ac:dyDescent="0.25">
      <c r="A6" s="11"/>
      <c r="B6" s="1"/>
      <c r="C6" s="1"/>
      <c r="D6" s="9" t="s">
        <v>22</v>
      </c>
      <c r="E6" s="5"/>
      <c r="F6" s="10" t="s">
        <v>22</v>
      </c>
      <c r="G6" s="8"/>
      <c r="H6" s="9" t="s">
        <v>21</v>
      </c>
      <c r="I6" s="5"/>
      <c r="J6" s="10" t="s">
        <v>29</v>
      </c>
      <c r="L6" s="10" t="s">
        <v>14</v>
      </c>
      <c r="N6" s="10" t="s">
        <v>30</v>
      </c>
      <c r="P6" s="10" t="s">
        <v>31</v>
      </c>
      <c r="R6" s="10" t="s">
        <v>13</v>
      </c>
      <c r="S6" s="1"/>
      <c r="T6" s="10" t="s">
        <v>13</v>
      </c>
    </row>
    <row r="7" spans="1:20" x14ac:dyDescent="0.25">
      <c r="B7" s="12"/>
      <c r="C7" s="12"/>
      <c r="N7" s="4"/>
      <c r="O7" s="4"/>
      <c r="P7" s="14"/>
      <c r="R7" s="7"/>
      <c r="S7" s="31"/>
      <c r="T7" s="1"/>
    </row>
    <row r="8" spans="1:20" x14ac:dyDescent="0.25">
      <c r="A8" s="1" t="s">
        <v>39</v>
      </c>
      <c r="B8" s="1"/>
      <c r="C8" s="1"/>
      <c r="D8" s="35">
        <v>0</v>
      </c>
      <c r="E8" s="1"/>
      <c r="F8" s="2">
        <f>D8/$D$31</f>
        <v>0</v>
      </c>
      <c r="G8" s="1"/>
      <c r="H8" s="35">
        <v>0</v>
      </c>
      <c r="J8" s="2">
        <f>H8/$H$31</f>
        <v>0</v>
      </c>
      <c r="L8" s="8"/>
      <c r="N8" s="38">
        <v>20</v>
      </c>
      <c r="P8" s="18">
        <f>D8/N8</f>
        <v>0</v>
      </c>
      <c r="R8" s="8">
        <f>N8*D34</f>
        <v>150000</v>
      </c>
      <c r="S8" s="1"/>
      <c r="T8" s="7">
        <f>R8-H8</f>
        <v>150000</v>
      </c>
    </row>
    <row r="9" spans="1:20" x14ac:dyDescent="0.25">
      <c r="A9" s="1" t="s">
        <v>0</v>
      </c>
      <c r="B9" s="12"/>
      <c r="C9" s="12"/>
      <c r="D9" s="35">
        <v>4</v>
      </c>
      <c r="E9" s="12"/>
      <c r="F9" s="2">
        <f>D9/$D$31</f>
        <v>2.3952095808383235E-2</v>
      </c>
      <c r="G9" s="12"/>
      <c r="H9" s="35">
        <v>10000</v>
      </c>
      <c r="I9" s="12"/>
      <c r="J9" s="2">
        <f>H9/$H$31</f>
        <v>8.4210526315789472E-3</v>
      </c>
      <c r="K9" s="12"/>
      <c r="L9" s="8">
        <f>H9/D9</f>
        <v>2500</v>
      </c>
      <c r="M9" s="12"/>
      <c r="N9" s="35">
        <v>20</v>
      </c>
      <c r="O9" s="13"/>
      <c r="P9" s="18">
        <f>D9/N9</f>
        <v>0.2</v>
      </c>
      <c r="R9" s="8">
        <f>N9*D35</f>
        <v>164000</v>
      </c>
      <c r="S9" s="1"/>
      <c r="T9" s="7">
        <f>R9-H9</f>
        <v>154000</v>
      </c>
    </row>
    <row r="10" spans="1:20" ht="15.75" thickBot="1" x14ac:dyDescent="0.3">
      <c r="B10" s="6" t="s">
        <v>32</v>
      </c>
      <c r="C10" s="4"/>
      <c r="D10" s="20">
        <f>SUM(D8:D9)</f>
        <v>4</v>
      </c>
      <c r="E10" s="13"/>
      <c r="F10" s="19">
        <f>SUM(F8:F9)</f>
        <v>2.3952095808383235E-2</v>
      </c>
      <c r="G10" s="13"/>
      <c r="H10" s="20">
        <f>SUM(H8:H9)</f>
        <v>10000</v>
      </c>
      <c r="I10" s="13"/>
      <c r="J10" s="19">
        <f>SUM(J8:J9)</f>
        <v>8.4210526315789472E-3</v>
      </c>
      <c r="K10" s="13"/>
      <c r="L10" s="8"/>
      <c r="N10" s="20">
        <f>SUM(N8:N9)</f>
        <v>40</v>
      </c>
      <c r="P10" s="18">
        <f>D10/N10</f>
        <v>0.1</v>
      </c>
      <c r="R10" s="32">
        <f>SUM(R8:R9)</f>
        <v>314000</v>
      </c>
      <c r="S10" s="1"/>
      <c r="T10" s="32">
        <f>SUM(T8:T9)</f>
        <v>304000</v>
      </c>
    </row>
    <row r="11" spans="1:20" ht="15.75" thickTop="1" x14ac:dyDescent="0.25">
      <c r="A11" s="21"/>
      <c r="B11" s="1"/>
      <c r="C11" s="4"/>
      <c r="D11" s="44"/>
      <c r="E11" s="13"/>
      <c r="F11" s="22"/>
      <c r="G11" s="13"/>
      <c r="H11" s="44"/>
      <c r="I11" s="13"/>
      <c r="J11" s="22"/>
      <c r="K11" s="13"/>
      <c r="L11" s="8"/>
      <c r="N11" s="8"/>
      <c r="R11" s="8"/>
      <c r="S11" s="1"/>
      <c r="T11" s="1"/>
    </row>
    <row r="12" spans="1:20" x14ac:dyDescent="0.25">
      <c r="A12" s="1" t="s">
        <v>40</v>
      </c>
      <c r="B12" s="12"/>
      <c r="C12" s="12"/>
      <c r="D12" s="35">
        <v>8</v>
      </c>
      <c r="E12" s="12"/>
      <c r="F12" s="2">
        <f>D12/$D$31</f>
        <v>4.790419161676647E-2</v>
      </c>
      <c r="G12" s="12"/>
      <c r="H12" s="35">
        <v>45000</v>
      </c>
      <c r="I12" s="12"/>
      <c r="J12" s="2">
        <f>H12/$H$31</f>
        <v>3.7894736842105266E-2</v>
      </c>
      <c r="K12" s="12"/>
      <c r="L12" s="8">
        <f>H12/D12</f>
        <v>5625</v>
      </c>
      <c r="M12" s="12"/>
      <c r="N12" s="35">
        <v>30</v>
      </c>
      <c r="O12" s="13"/>
      <c r="P12" s="18">
        <f>D12/N12</f>
        <v>0.26666666666666666</v>
      </c>
      <c r="R12" s="8">
        <f>N12*D36</f>
        <v>375000</v>
      </c>
      <c r="S12" s="1"/>
      <c r="T12" s="7">
        <f>R12-H12</f>
        <v>330000</v>
      </c>
    </row>
    <row r="13" spans="1:20" ht="15.75" thickBot="1" x14ac:dyDescent="0.3">
      <c r="A13" s="1" t="s">
        <v>1</v>
      </c>
      <c r="B13" s="1"/>
      <c r="C13" s="4"/>
      <c r="D13" s="35">
        <v>4</v>
      </c>
      <c r="E13" s="13"/>
      <c r="F13" s="2">
        <f>D13/$D$31</f>
        <v>2.3952095808383235E-2</v>
      </c>
      <c r="G13" s="13"/>
      <c r="H13" s="35">
        <v>20000</v>
      </c>
      <c r="I13" s="13"/>
      <c r="J13" s="2">
        <f>H13/$H$31</f>
        <v>1.6842105263157894E-2</v>
      </c>
      <c r="K13" s="13"/>
      <c r="L13" s="8">
        <f>H13/D13</f>
        <v>5000</v>
      </c>
      <c r="N13" s="35">
        <v>20</v>
      </c>
      <c r="P13" s="18">
        <f t="shared" ref="P13:P29" si="0">D13/N13</f>
        <v>0.2</v>
      </c>
      <c r="R13" s="8">
        <f>N13*$D$37</f>
        <v>290000</v>
      </c>
      <c r="S13" s="1"/>
      <c r="T13" s="29">
        <f>R13-H13</f>
        <v>270000</v>
      </c>
    </row>
    <row r="14" spans="1:20" ht="15.75" thickBot="1" x14ac:dyDescent="0.3">
      <c r="A14" s="1" t="s">
        <v>2</v>
      </c>
      <c r="B14" s="1"/>
      <c r="C14" s="4"/>
      <c r="D14" s="35">
        <v>7</v>
      </c>
      <c r="E14" s="13"/>
      <c r="F14" s="2">
        <f>D14/$D$31</f>
        <v>4.1916167664670656E-2</v>
      </c>
      <c r="G14" s="13"/>
      <c r="H14" s="35">
        <v>50000</v>
      </c>
      <c r="I14" s="13"/>
      <c r="J14" s="2">
        <f>H14/$H$31</f>
        <v>4.2105263157894736E-2</v>
      </c>
      <c r="K14" s="13"/>
      <c r="L14" s="8">
        <f>H14/D14</f>
        <v>7142.8571428571431</v>
      </c>
      <c r="N14" s="41">
        <v>25</v>
      </c>
      <c r="O14" s="3"/>
      <c r="P14" s="18">
        <f t="shared" si="0"/>
        <v>0.28000000000000003</v>
      </c>
      <c r="Q14" s="3"/>
      <c r="R14" s="40">
        <f>N14*$D$37</f>
        <v>362500</v>
      </c>
      <c r="S14" s="3"/>
      <c r="T14" s="42">
        <f>R14-H14</f>
        <v>312500</v>
      </c>
    </row>
    <row r="15" spans="1:20" ht="15.75" thickBot="1" x14ac:dyDescent="0.3">
      <c r="A15" s="1" t="s">
        <v>3</v>
      </c>
      <c r="B15" s="1"/>
      <c r="C15" s="4"/>
      <c r="D15" s="35">
        <v>13</v>
      </c>
      <c r="E15" s="13"/>
      <c r="F15" s="2">
        <f>D15/$D$31</f>
        <v>7.7844311377245512E-2</v>
      </c>
      <c r="G15" s="13"/>
      <c r="H15" s="35">
        <v>75000</v>
      </c>
      <c r="I15" s="13"/>
      <c r="J15" s="2">
        <f>H15/$H$31</f>
        <v>6.3157894736842107E-2</v>
      </c>
      <c r="K15" s="13"/>
      <c r="L15" s="8">
        <f>H15/D15</f>
        <v>5769.2307692307695</v>
      </c>
      <c r="N15" s="39">
        <v>26</v>
      </c>
      <c r="O15" s="3"/>
      <c r="P15" s="43">
        <f t="shared" si="0"/>
        <v>0.5</v>
      </c>
      <c r="Q15" s="3"/>
      <c r="R15" s="40">
        <f>N15*$D$37</f>
        <v>377000</v>
      </c>
      <c r="S15" s="3"/>
      <c r="T15" s="29">
        <f>R15-H15</f>
        <v>302000</v>
      </c>
    </row>
    <row r="16" spans="1:20" ht="15.75" thickBot="1" x14ac:dyDescent="0.3">
      <c r="A16" s="1" t="s">
        <v>4</v>
      </c>
      <c r="B16" s="1"/>
      <c r="C16" s="4"/>
      <c r="D16" s="35">
        <v>6</v>
      </c>
      <c r="E16" s="13"/>
      <c r="F16" s="2">
        <f>D16/$D$31</f>
        <v>3.5928143712574849E-2</v>
      </c>
      <c r="G16" s="13"/>
      <c r="H16" s="35">
        <v>30000</v>
      </c>
      <c r="I16" s="13"/>
      <c r="J16" s="2">
        <f>H16/$H$31</f>
        <v>2.5263157894736842E-2</v>
      </c>
      <c r="K16" s="13"/>
      <c r="L16" s="8">
        <f>H16/D16</f>
        <v>5000</v>
      </c>
      <c r="N16" s="41">
        <v>25</v>
      </c>
      <c r="O16" s="3"/>
      <c r="P16" s="18">
        <f t="shared" si="0"/>
        <v>0.24</v>
      </c>
      <c r="Q16" s="3"/>
      <c r="R16" s="40">
        <f>N16*$D$37</f>
        <v>362500</v>
      </c>
      <c r="S16" s="3"/>
      <c r="T16" s="42">
        <f>R16-H16</f>
        <v>332500</v>
      </c>
    </row>
    <row r="17" spans="1:20" ht="15.75" thickBot="1" x14ac:dyDescent="0.3">
      <c r="B17" s="6" t="s">
        <v>33</v>
      </c>
      <c r="C17" s="4"/>
      <c r="D17" s="20">
        <f>SUM(D11:D16)</f>
        <v>38</v>
      </c>
      <c r="E17" s="13"/>
      <c r="F17" s="19">
        <f>SUM(F11:F16)</f>
        <v>0.22754491017964074</v>
      </c>
      <c r="G17" s="13"/>
      <c r="H17" s="20">
        <f>SUM(H11:H16)</f>
        <v>220000</v>
      </c>
      <c r="I17" s="13"/>
      <c r="J17" s="19">
        <f>SUM(J11:J16)</f>
        <v>0.18526315789473685</v>
      </c>
      <c r="K17" s="13"/>
      <c r="L17" s="8"/>
      <c r="N17" s="24">
        <f>SUM(N11:N16)</f>
        <v>126</v>
      </c>
      <c r="P17" s="18">
        <f>D17/N17</f>
        <v>0.30158730158730157</v>
      </c>
      <c r="R17" s="24">
        <f>SUM(R11:R16)</f>
        <v>1767000</v>
      </c>
      <c r="S17" s="1"/>
      <c r="T17" s="24">
        <f>SUM(T11:T16)</f>
        <v>1547000</v>
      </c>
    </row>
    <row r="18" spans="1:20" ht="16.5" thickTop="1" thickBot="1" x14ac:dyDescent="0.3">
      <c r="A18" s="21"/>
      <c r="B18" s="1"/>
      <c r="C18" s="4"/>
      <c r="D18" s="44"/>
      <c r="E18" s="13"/>
      <c r="F18" s="22"/>
      <c r="G18" s="13"/>
      <c r="H18" s="44"/>
      <c r="I18" s="13"/>
      <c r="J18" s="22"/>
      <c r="K18" s="13"/>
      <c r="L18" s="8"/>
      <c r="N18" s="8"/>
      <c r="R18" s="8"/>
      <c r="S18" s="1"/>
      <c r="T18" s="1"/>
    </row>
    <row r="19" spans="1:20" ht="15.75" thickBot="1" x14ac:dyDescent="0.3">
      <c r="A19" s="1" t="s">
        <v>5</v>
      </c>
      <c r="B19" s="1"/>
      <c r="C19" s="4"/>
      <c r="D19" s="35">
        <v>12</v>
      </c>
      <c r="E19" s="13"/>
      <c r="F19" s="2">
        <f>D19/$D$31</f>
        <v>7.1856287425149698E-2</v>
      </c>
      <c r="G19" s="13"/>
      <c r="H19" s="35">
        <v>80000</v>
      </c>
      <c r="I19" s="13"/>
      <c r="J19" s="2">
        <f>H19/$H$31</f>
        <v>6.7368421052631577E-2</v>
      </c>
      <c r="K19" s="13"/>
      <c r="L19" s="8">
        <f>H19/D19</f>
        <v>6666.666666666667</v>
      </c>
      <c r="N19" s="41">
        <v>37</v>
      </c>
      <c r="O19" s="3"/>
      <c r="P19" s="18">
        <f t="shared" si="0"/>
        <v>0.32432432432432434</v>
      </c>
      <c r="Q19" s="3"/>
      <c r="R19" s="8">
        <f>N19*$D$38</f>
        <v>592000</v>
      </c>
      <c r="S19" s="3"/>
      <c r="T19" s="42">
        <f>R19-H19</f>
        <v>512000</v>
      </c>
    </row>
    <row r="20" spans="1:20" x14ac:dyDescent="0.25">
      <c r="A20" s="1" t="s">
        <v>6</v>
      </c>
      <c r="B20" s="1"/>
      <c r="C20" s="4"/>
      <c r="D20" s="35">
        <v>13</v>
      </c>
      <c r="E20" s="13"/>
      <c r="F20" s="2">
        <f>D20/$D$31</f>
        <v>7.7844311377245512E-2</v>
      </c>
      <c r="G20" s="13"/>
      <c r="H20" s="35">
        <v>70000</v>
      </c>
      <c r="I20" s="13"/>
      <c r="J20" s="2">
        <f>H20/$H$31</f>
        <v>5.894736842105263E-2</v>
      </c>
      <c r="K20" s="13"/>
      <c r="L20" s="8">
        <f>H20/D20</f>
        <v>5384.6153846153848</v>
      </c>
      <c r="N20" s="39">
        <v>40</v>
      </c>
      <c r="O20" s="3"/>
      <c r="P20" s="18">
        <f t="shared" si="0"/>
        <v>0.32500000000000001</v>
      </c>
      <c r="Q20" s="3"/>
      <c r="R20" s="40">
        <f>N20*$D$38</f>
        <v>640000</v>
      </c>
      <c r="S20" s="3"/>
      <c r="T20" s="29">
        <f>R20-H20</f>
        <v>570000</v>
      </c>
    </row>
    <row r="21" spans="1:20" ht="15.75" thickBot="1" x14ac:dyDescent="0.3">
      <c r="A21" s="1" t="s">
        <v>7</v>
      </c>
      <c r="B21" s="1"/>
      <c r="C21" s="4"/>
      <c r="D21" s="35">
        <v>11</v>
      </c>
      <c r="E21" s="13"/>
      <c r="F21" s="2">
        <f>D21/$D$31</f>
        <v>6.5868263473053898E-2</v>
      </c>
      <c r="G21" s="13"/>
      <c r="H21" s="35">
        <v>90000</v>
      </c>
      <c r="I21" s="13"/>
      <c r="J21" s="2">
        <f>H21/$H$31</f>
        <v>7.5789473684210532E-2</v>
      </c>
      <c r="K21" s="13"/>
      <c r="L21" s="8">
        <f>H21/D21</f>
        <v>8181.818181818182</v>
      </c>
      <c r="N21" s="39">
        <v>40</v>
      </c>
      <c r="O21" s="3"/>
      <c r="P21" s="18">
        <f t="shared" si="0"/>
        <v>0.27500000000000002</v>
      </c>
      <c r="Q21" s="3"/>
      <c r="R21" s="40">
        <f>N21*$D$38</f>
        <v>640000</v>
      </c>
      <c r="S21" s="3"/>
      <c r="T21" s="29">
        <f>R21-H21</f>
        <v>550000</v>
      </c>
    </row>
    <row r="22" spans="1:20" ht="15.75" thickBot="1" x14ac:dyDescent="0.3">
      <c r="A22" s="1" t="s">
        <v>8</v>
      </c>
      <c r="B22" s="1"/>
      <c r="C22" s="4"/>
      <c r="D22" s="35">
        <v>18</v>
      </c>
      <c r="E22" s="13"/>
      <c r="F22" s="2">
        <f>D22/$D$31</f>
        <v>0.10778443113772455</v>
      </c>
      <c r="G22" s="13"/>
      <c r="H22" s="35">
        <v>127500</v>
      </c>
      <c r="I22" s="13"/>
      <c r="J22" s="2">
        <f>H22/$H$31</f>
        <v>0.10736842105263159</v>
      </c>
      <c r="K22" s="13"/>
      <c r="L22" s="8">
        <f>H22/D22</f>
        <v>7083.333333333333</v>
      </c>
      <c r="N22" s="41">
        <v>40</v>
      </c>
      <c r="O22" s="3"/>
      <c r="P22" s="43">
        <f t="shared" si="0"/>
        <v>0.45</v>
      </c>
      <c r="Q22" s="3"/>
      <c r="R22" s="8">
        <f>N22*$D$38</f>
        <v>640000</v>
      </c>
      <c r="S22" s="3"/>
      <c r="T22" s="42">
        <f>R22-H22</f>
        <v>512500</v>
      </c>
    </row>
    <row r="23" spans="1:20" ht="15.75" thickBot="1" x14ac:dyDescent="0.3">
      <c r="B23" s="6" t="s">
        <v>34</v>
      </c>
      <c r="C23" s="4"/>
      <c r="D23" s="20">
        <f>SUM(D18:D22)</f>
        <v>54</v>
      </c>
      <c r="E23" s="13"/>
      <c r="F23" s="19">
        <f>SUM(F18:F22)</f>
        <v>0.3233532934131737</v>
      </c>
      <c r="G23" s="13"/>
      <c r="H23" s="20">
        <f>SUM(H18:H22)</f>
        <v>367500</v>
      </c>
      <c r="I23" s="13"/>
      <c r="J23" s="19">
        <f>SUM(J18:J22)</f>
        <v>0.30947368421052635</v>
      </c>
      <c r="K23" s="13"/>
      <c r="L23" s="8"/>
      <c r="N23" s="24">
        <f>SUM(N18:N22)</f>
        <v>157</v>
      </c>
      <c r="P23" s="18">
        <f t="shared" si="0"/>
        <v>0.34394904458598724</v>
      </c>
      <c r="R23" s="20">
        <f>SUM(R18:R22)</f>
        <v>2512000</v>
      </c>
      <c r="S23" s="1"/>
      <c r="T23" s="24">
        <f>SUM(T18:T22)</f>
        <v>2144500</v>
      </c>
    </row>
    <row r="24" spans="1:20" ht="15.75" thickTop="1" x14ac:dyDescent="0.25">
      <c r="A24" s="21"/>
      <c r="B24" s="1"/>
      <c r="C24" s="4"/>
      <c r="D24" s="44"/>
      <c r="E24" s="13"/>
      <c r="F24" s="22"/>
      <c r="G24" s="13"/>
      <c r="H24" s="44"/>
      <c r="I24" s="13"/>
      <c r="J24" s="22"/>
      <c r="K24" s="13"/>
      <c r="L24" s="8"/>
      <c r="N24" s="8"/>
      <c r="R24" s="8"/>
      <c r="S24" s="1"/>
      <c r="T24" s="1"/>
    </row>
    <row r="25" spans="1:20" x14ac:dyDescent="0.25">
      <c r="A25" s="1" t="s">
        <v>9</v>
      </c>
      <c r="B25" s="1"/>
      <c r="C25" s="4"/>
      <c r="D25" s="35">
        <v>15</v>
      </c>
      <c r="E25" s="13"/>
      <c r="F25" s="2">
        <f>D25/$D$31</f>
        <v>8.9820359281437126E-2</v>
      </c>
      <c r="G25" s="13"/>
      <c r="H25" s="35">
        <v>140000</v>
      </c>
      <c r="I25" s="13"/>
      <c r="J25" s="2">
        <f>H25/$H$31</f>
        <v>0.11789473684210526</v>
      </c>
      <c r="K25" s="13"/>
      <c r="L25" s="8">
        <f>H25/D25</f>
        <v>9333.3333333333339</v>
      </c>
      <c r="N25" s="39">
        <v>40</v>
      </c>
      <c r="P25" s="18">
        <f t="shared" si="0"/>
        <v>0.375</v>
      </c>
      <c r="R25" s="8">
        <f>N25*$D$39</f>
        <v>680000</v>
      </c>
      <c r="S25" s="1"/>
      <c r="T25" s="29">
        <f>R25-H25</f>
        <v>540000</v>
      </c>
    </row>
    <row r="26" spans="1:20" x14ac:dyDescent="0.25">
      <c r="A26" s="1" t="s">
        <v>10</v>
      </c>
      <c r="B26" s="1"/>
      <c r="C26" s="4"/>
      <c r="D26" s="35">
        <v>25</v>
      </c>
      <c r="E26" s="13"/>
      <c r="F26" s="2">
        <f>D26/$D$31</f>
        <v>0.1497005988023952</v>
      </c>
      <c r="G26" s="13"/>
      <c r="H26" s="35">
        <v>180000</v>
      </c>
      <c r="I26" s="13"/>
      <c r="J26" s="2">
        <f>H26/$H$31</f>
        <v>0.15157894736842106</v>
      </c>
      <c r="K26" s="13"/>
      <c r="L26" s="8">
        <f>H26/D26</f>
        <v>7200</v>
      </c>
      <c r="N26" s="39">
        <v>40</v>
      </c>
      <c r="P26" s="43">
        <f t="shared" si="0"/>
        <v>0.625</v>
      </c>
      <c r="R26" s="8">
        <f>N26*$D$39</f>
        <v>680000</v>
      </c>
      <c r="S26" s="1"/>
      <c r="T26" s="29">
        <f>R26-H26</f>
        <v>500000</v>
      </c>
    </row>
    <row r="27" spans="1:20" x14ac:dyDescent="0.25">
      <c r="A27" s="1" t="s">
        <v>11</v>
      </c>
      <c r="B27" s="1"/>
      <c r="C27" s="4"/>
      <c r="D27" s="35">
        <v>14</v>
      </c>
      <c r="E27" s="13"/>
      <c r="F27" s="2">
        <f>D27/$D$31</f>
        <v>8.3832335329341312E-2</v>
      </c>
      <c r="G27" s="13"/>
      <c r="H27" s="35">
        <v>130000</v>
      </c>
      <c r="I27" s="13"/>
      <c r="J27" s="2">
        <f>H27/$H$31</f>
        <v>0.10947368421052632</v>
      </c>
      <c r="K27" s="13"/>
      <c r="L27" s="8">
        <f>H27/D27</f>
        <v>9285.7142857142862</v>
      </c>
      <c r="N27" s="39">
        <v>40</v>
      </c>
      <c r="P27" s="18">
        <f t="shared" si="0"/>
        <v>0.35</v>
      </c>
      <c r="R27" s="8">
        <f>N27*$D$39</f>
        <v>680000</v>
      </c>
      <c r="S27" s="1"/>
      <c r="T27" s="29">
        <f>R27-H27</f>
        <v>550000</v>
      </c>
    </row>
    <row r="28" spans="1:20" x14ac:dyDescent="0.25">
      <c r="A28" s="1" t="s">
        <v>12</v>
      </c>
      <c r="B28" s="1"/>
      <c r="C28" s="4"/>
      <c r="D28" s="35">
        <v>17</v>
      </c>
      <c r="E28" s="13"/>
      <c r="F28" s="2">
        <f>D28/$D$31</f>
        <v>0.10179640718562874</v>
      </c>
      <c r="G28" s="13"/>
      <c r="H28" s="35">
        <v>140000</v>
      </c>
      <c r="I28" s="13"/>
      <c r="J28" s="2">
        <f>H28/$H$31</f>
        <v>0.11789473684210526</v>
      </c>
      <c r="K28" s="13"/>
      <c r="L28" s="8">
        <f>H28/D28</f>
        <v>8235.2941176470595</v>
      </c>
      <c r="N28" s="35">
        <v>40</v>
      </c>
      <c r="P28" s="18">
        <f t="shared" si="0"/>
        <v>0.42499999999999999</v>
      </c>
      <c r="R28" s="8">
        <f>N28*$D$39</f>
        <v>680000</v>
      </c>
      <c r="S28" s="1"/>
      <c r="T28" s="33">
        <f>R28-H28</f>
        <v>540000</v>
      </c>
    </row>
    <row r="29" spans="1:20" ht="15.75" thickBot="1" x14ac:dyDescent="0.3">
      <c r="B29" s="15" t="s">
        <v>35</v>
      </c>
      <c r="C29" s="4"/>
      <c r="D29" s="20">
        <f>SUM(D24:D28)</f>
        <v>71</v>
      </c>
      <c r="E29" s="13"/>
      <c r="F29" s="19">
        <f>SUM(F24:F28)</f>
        <v>0.42514970059880242</v>
      </c>
      <c r="G29" s="13"/>
      <c r="H29" s="20">
        <f>SUM(H24:H28)</f>
        <v>590000</v>
      </c>
      <c r="I29" s="13"/>
      <c r="J29" s="45">
        <f>SUM(J24:J28)</f>
        <v>0.49684210526315792</v>
      </c>
      <c r="K29" s="13"/>
      <c r="L29" s="8"/>
      <c r="N29" s="20">
        <f>SUM(N24:N28)</f>
        <v>160</v>
      </c>
      <c r="P29" s="18">
        <f t="shared" si="0"/>
        <v>0.44374999999999998</v>
      </c>
      <c r="R29" s="20">
        <f>SUM(R24:R28)</f>
        <v>2720000</v>
      </c>
      <c r="S29" s="1"/>
      <c r="T29" s="24">
        <f>SUM(T24:T28)</f>
        <v>2130000</v>
      </c>
    </row>
    <row r="30" spans="1:20" ht="15.75" thickTop="1" x14ac:dyDescent="0.25">
      <c r="A30" s="15"/>
      <c r="B30" s="12"/>
      <c r="C30" s="13"/>
      <c r="D30" s="8"/>
      <c r="E30" s="13"/>
      <c r="F30" s="22"/>
      <c r="G30" s="13"/>
      <c r="H30" s="8"/>
      <c r="I30" s="13"/>
      <c r="J30" s="13"/>
      <c r="K30" s="13"/>
      <c r="L30" s="8"/>
      <c r="N30" s="8"/>
      <c r="R30" s="8"/>
      <c r="S30" s="1"/>
      <c r="T30" s="1"/>
    </row>
    <row r="31" spans="1:20" ht="15.75" thickBot="1" x14ac:dyDescent="0.3">
      <c r="A31" s="15"/>
      <c r="B31" s="12"/>
      <c r="C31" s="13"/>
      <c r="D31" s="24">
        <f>D10+D17+D23+D29</f>
        <v>167</v>
      </c>
      <c r="E31" s="13"/>
      <c r="F31" s="23">
        <f>F10+F17+F23+F29</f>
        <v>1</v>
      </c>
      <c r="G31" s="13"/>
      <c r="H31" s="24">
        <f>H10+H17+H23+H29</f>
        <v>1187500</v>
      </c>
      <c r="I31" s="13"/>
      <c r="J31" s="23">
        <f>J10+J17+J23+J29</f>
        <v>1</v>
      </c>
      <c r="K31" s="13"/>
      <c r="L31" s="34">
        <f>H31/D31</f>
        <v>7110.7784431137725</v>
      </c>
      <c r="N31" s="24">
        <f>N10+N17+N23+N29</f>
        <v>483</v>
      </c>
      <c r="P31" s="18">
        <f>D31/N31</f>
        <v>0.34575569358178054</v>
      </c>
      <c r="R31" s="24">
        <f>R10+R17+R23+R29</f>
        <v>7313000</v>
      </c>
      <c r="S31" s="1"/>
      <c r="T31" s="24">
        <f>T10+T17+T23+T29</f>
        <v>6125500</v>
      </c>
    </row>
    <row r="32" spans="1:20" ht="15.75" thickTop="1" x14ac:dyDescent="0.25">
      <c r="A32" s="15"/>
      <c r="B32" s="12"/>
      <c r="C32" s="13"/>
      <c r="D32" s="25"/>
      <c r="E32" s="13"/>
      <c r="F32" s="13"/>
      <c r="G32" s="13"/>
      <c r="H32" s="26"/>
      <c r="I32" s="13"/>
      <c r="J32" s="13"/>
      <c r="K32" s="13"/>
      <c r="R32" s="7"/>
      <c r="S32" s="1"/>
      <c r="T32" s="7"/>
    </row>
    <row r="33" spans="1:20" ht="15.75" thickBot="1" x14ac:dyDescent="0.3">
      <c r="A33" s="11" t="s">
        <v>46</v>
      </c>
      <c r="B33" s="12"/>
      <c r="C33" s="13"/>
      <c r="D33" s="30"/>
      <c r="E33" s="13"/>
      <c r="F33" s="13"/>
      <c r="G33" s="13"/>
      <c r="H33" s="27"/>
      <c r="I33" s="13"/>
      <c r="J33" s="13"/>
      <c r="K33" s="13"/>
      <c r="R33" s="14" t="s">
        <v>38</v>
      </c>
      <c r="S33" s="1"/>
      <c r="T33" s="28">
        <f>T31/R31</f>
        <v>0.83761794065363049</v>
      </c>
    </row>
    <row r="34" spans="1:20" ht="15.75" thickTop="1" x14ac:dyDescent="0.25">
      <c r="B34" s="1" t="s">
        <v>39</v>
      </c>
      <c r="D34" s="35">
        <v>7500</v>
      </c>
    </row>
    <row r="35" spans="1:20" x14ac:dyDescent="0.25">
      <c r="B35" s="1" t="s">
        <v>45</v>
      </c>
      <c r="D35" s="35">
        <v>8200</v>
      </c>
    </row>
    <row r="36" spans="1:20" x14ac:dyDescent="0.25">
      <c r="B36" t="s">
        <v>40</v>
      </c>
      <c r="D36" s="35">
        <v>12500</v>
      </c>
    </row>
    <row r="37" spans="1:20" x14ac:dyDescent="0.25">
      <c r="B37" s="1" t="s">
        <v>42</v>
      </c>
      <c r="D37" s="35">
        <v>14500</v>
      </c>
    </row>
    <row r="38" spans="1:20" x14ac:dyDescent="0.25">
      <c r="B38" s="1" t="s">
        <v>43</v>
      </c>
      <c r="D38" s="35">
        <v>16000</v>
      </c>
    </row>
    <row r="39" spans="1:20" x14ac:dyDescent="0.25">
      <c r="B39" s="1" t="s">
        <v>44</v>
      </c>
      <c r="D39" s="35">
        <v>17000</v>
      </c>
    </row>
  </sheetData>
  <pageMargins left="0" right="0" top="0.25" bottom="0" header="0.05" footer="0.05"/>
  <pageSetup orientation="landscape" r:id="rId1"/>
  <headerFooter>
    <oddFooter>&amp;R&amp;D</oddFooter>
  </headerFooter>
  <rowBreaks count="1" manualBreakCount="1">
    <brk id="6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BOT Report</vt:lpstr>
      <vt:lpstr>'BOT Report'!Print_Area</vt:lpstr>
      <vt:lpstr>'BOT Report'!Print_Titles</vt:lpstr>
    </vt:vector>
  </TitlesOfParts>
  <Company>SDS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clairball</dc:creator>
  <cp:lastModifiedBy>palmerball</cp:lastModifiedBy>
  <cp:lastPrinted>2016-01-29T04:34:28Z</cp:lastPrinted>
  <dcterms:created xsi:type="dcterms:W3CDTF">2009-12-07T15:41:00Z</dcterms:created>
  <dcterms:modified xsi:type="dcterms:W3CDTF">2017-02-20T23:56:57Z</dcterms:modified>
</cp:coreProperties>
</file>