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2024 AMAR folder\ITHACA 2024 STUDIES\"/>
    </mc:Choice>
  </mc:AlternateContent>
  <xr:revisionPtr revIDLastSave="0" documentId="13_ncr:1_{4655C5D7-EE86-4491-8EA1-EC1B151799ED}" xr6:coauthVersionLast="47" xr6:coauthVersionMax="47" xr10:uidLastSave="{00000000-0000-0000-0000-000000000000}"/>
  <bookViews>
    <workbookView xWindow="-120" yWindow="-120" windowWidth="29040" windowHeight="15840" xr2:uid="{168DD54D-72DE-400F-9EF8-DBC4C22BA57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I17" i="2"/>
  <c r="K16" i="2"/>
  <c r="I16" i="2"/>
  <c r="I2" i="2"/>
  <c r="K2" i="2"/>
  <c r="S2" i="2" s="1"/>
  <c r="I3" i="2"/>
  <c r="K3" i="2"/>
  <c r="R3" i="2" s="1"/>
  <c r="I4" i="2"/>
  <c r="K4" i="2"/>
  <c r="S4" i="2" s="1"/>
  <c r="I5" i="2"/>
  <c r="K5" i="2"/>
  <c r="Q5" i="2" s="1"/>
  <c r="D6" i="2"/>
  <c r="G6" i="2"/>
  <c r="H6" i="2"/>
  <c r="J6" i="2"/>
  <c r="L6" i="2"/>
  <c r="M6" i="2"/>
  <c r="O6" i="2"/>
  <c r="P6" i="2"/>
  <c r="I8" i="2"/>
  <c r="I7" i="2" l="1"/>
  <c r="Q3" i="2"/>
  <c r="R4" i="2"/>
  <c r="S5" i="2"/>
  <c r="Q4" i="2"/>
  <c r="Q2" i="2"/>
  <c r="S3" i="2"/>
  <c r="R2" i="2"/>
  <c r="K6" i="2"/>
  <c r="R5" i="2"/>
  <c r="S16" i="2"/>
  <c r="R16" i="2"/>
  <c r="Q16" i="2"/>
  <c r="S17" i="2"/>
  <c r="R17" i="2"/>
  <c r="Q17" i="2"/>
  <c r="P8" i="2" l="1"/>
  <c r="S8" i="2"/>
  <c r="M8" i="2"/>
</calcChain>
</file>

<file path=xl/sharedStrings.xml><?xml version="1.0" encoding="utf-8"?>
<sst xmlns="http://schemas.openxmlformats.org/spreadsheetml/2006/main" count="112" uniqueCount="85">
  <si>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</si>
  <si>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</si>
  <si>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</si>
  <si>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</si>
  <si>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</si>
  <si>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</si>
  <si>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</si>
  <si>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</si>
  <si>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</si>
  <si>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</si>
  <si>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</si>
  <si>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</si>
  <si>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</si>
  <si>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</si>
  <si>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</si>
  <si>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</si>
  <si>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</si>
  <si>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</si>
  <si>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</si>
  <si>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</si>
  <si>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</si>
  <si>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</si>
  <si>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</si>
  <si>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</si>
  <si>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</si>
  <si>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</si>
  <si>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</si>
  <si>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</si>
  <si>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</si>
  <si>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</si>
  <si>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</si>
  <si>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</si>
  <si>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</si>
  <si>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</si>
  <si>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</si>
  <si>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</si>
  <si>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</si>
  <si>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</si>
  <si>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</si>
  <si>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</si>
  <si>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</si>
  <si>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</si>
  <si>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</si>
  <si>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</si>
  <si>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08-003-012-00</t>
  </si>
  <si>
    <t>681 S ALGER RD</t>
  </si>
  <si>
    <t>MLC</t>
  </si>
  <si>
    <t>03-ARM'S LENGTH</t>
  </si>
  <si>
    <t>101</t>
  </si>
  <si>
    <t>1103-0173</t>
  </si>
  <si>
    <t xml:space="preserve">AGRICULTURAL </t>
  </si>
  <si>
    <t>WD</t>
  </si>
  <si>
    <t>NOT INSPECTED</t>
  </si>
  <si>
    <t>08-007-002-10</t>
  </si>
  <si>
    <t>5282 W HUMPHREY RD</t>
  </si>
  <si>
    <t>1080/0514</t>
  </si>
  <si>
    <t>08-007-013-00</t>
  </si>
  <si>
    <t>102</t>
  </si>
  <si>
    <t>RESIDENTIAL</t>
  </si>
  <si>
    <t>401</t>
  </si>
  <si>
    <t>08-008-007-02</t>
  </si>
  <si>
    <t>1089-0206</t>
  </si>
  <si>
    <t>08-008-007-10, 08-008-007-20</t>
  </si>
  <si>
    <t>PTA</t>
  </si>
  <si>
    <t>08-009-008-00</t>
  </si>
  <si>
    <t>3850 W PIERCE RD</t>
  </si>
  <si>
    <t>1117-0287</t>
  </si>
  <si>
    <t>08-008-008-00</t>
  </si>
  <si>
    <t>S JEROME RD</t>
  </si>
  <si>
    <t>08-026-001-01</t>
  </si>
  <si>
    <t>1100-0358</t>
  </si>
  <si>
    <t>08-035-008-01</t>
  </si>
  <si>
    <t>5580 S JEROME RD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</si>
  <si>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</si>
  <si>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</si>
  <si>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</si>
  <si>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</si>
  <si>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</si>
  <si>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</si>
  <si>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</si>
  <si>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AG LAND AVERAGE $4000 PER ACRE APPLIED</t>
  </si>
  <si>
    <t>10-019-012-00</t>
  </si>
  <si>
    <t xml:space="preserve"> </t>
  </si>
  <si>
    <t>01-016-009-00</t>
  </si>
  <si>
    <t>AG GOOD LAND $7804 CALCULATED, $7700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</si>
</sst>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6D46-17FC-49A4-BAE4-B8F2955E7AB2}">
  <dimension ref="A1:BL22"/>
  <sheetViews>
    <sheetView tabSelected="1" workbookViewId="0">
      <selection activeCell="B10" sqref="A10:XFD10"/>
    </sheetView>
  </sheetViews>
  <sheetFormatPr defaultRowHeight="15" x14ac:dyDescent="0.25"/>
  <cols>
    <col min="1" max="1" width="14.28515625" bestFit="1" customWidth="1"/>
    <col min="2" max="2" width="23.57031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21.855468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7109375" bestFit="1" customWidth="1"/>
    <col min="23" max="23" width="26.85546875" bestFit="1" customWidth="1"/>
    <col min="24" max="24" width="14.710937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44</v>
      </c>
      <c r="B2" t="s">
        <v>45</v>
      </c>
      <c r="C2" s="27">
        <v>44692</v>
      </c>
      <c r="D2" s="17">
        <v>714800</v>
      </c>
      <c r="E2" t="s">
        <v>46</v>
      </c>
      <c r="F2" t="s">
        <v>47</v>
      </c>
      <c r="G2" s="17">
        <v>714800</v>
      </c>
      <c r="H2" s="17">
        <v>282800</v>
      </c>
      <c r="I2" s="22">
        <f t="shared" ref="I2:I5" si="0">H2/G2*100</f>
        <v>39.5635142697258</v>
      </c>
      <c r="J2" s="17">
        <v>574154</v>
      </c>
      <c r="K2" s="17">
        <f>G2-96404</f>
        <v>618396</v>
      </c>
      <c r="L2" s="17">
        <v>477750</v>
      </c>
      <c r="M2" s="32">
        <v>0</v>
      </c>
      <c r="N2" s="36">
        <v>0</v>
      </c>
      <c r="O2" s="41">
        <v>80</v>
      </c>
      <c r="P2" s="41">
        <v>80</v>
      </c>
      <c r="Q2" s="17" t="e">
        <f t="shared" ref="Q2:Q5" si="1">K2/M2</f>
        <v>#DIV/0!</v>
      </c>
      <c r="R2" s="17">
        <f t="shared" ref="R2:R5" si="2">K2/O2</f>
        <v>7729.95</v>
      </c>
      <c r="S2" s="46">
        <f t="shared" ref="S2:S5" si="3">K2/O2/43560</f>
        <v>0.17745523415977962</v>
      </c>
      <c r="T2" s="41">
        <v>0</v>
      </c>
      <c r="U2" s="6" t="s">
        <v>48</v>
      </c>
      <c r="V2" t="s">
        <v>49</v>
      </c>
      <c r="X2" t="s">
        <v>50</v>
      </c>
      <c r="Y2">
        <v>0</v>
      </c>
      <c r="Z2">
        <v>1</v>
      </c>
      <c r="AA2" s="7">
        <v>40808</v>
      </c>
      <c r="AC2" s="8" t="s">
        <v>48</v>
      </c>
      <c r="AL2" s="3"/>
      <c r="BC2" s="3"/>
      <c r="BE2" s="3"/>
    </row>
    <row r="3" spans="1:64" x14ac:dyDescent="0.25">
      <c r="A3" t="s">
        <v>53</v>
      </c>
      <c r="B3" t="s">
        <v>54</v>
      </c>
      <c r="C3" s="27">
        <v>44315</v>
      </c>
      <c r="D3" s="17">
        <v>612500</v>
      </c>
      <c r="E3" t="s">
        <v>51</v>
      </c>
      <c r="F3" t="s">
        <v>47</v>
      </c>
      <c r="G3" s="17">
        <v>612500</v>
      </c>
      <c r="H3" s="17">
        <v>169800</v>
      </c>
      <c r="I3" s="22">
        <f t="shared" si="0"/>
        <v>27.722448979591835</v>
      </c>
      <c r="J3" s="17">
        <v>339535</v>
      </c>
      <c r="K3" s="17">
        <f t="shared" ref="K3:K5" si="4">G3-0</f>
        <v>612500</v>
      </c>
      <c r="L3" s="17">
        <v>339535</v>
      </c>
      <c r="M3" s="32">
        <v>0</v>
      </c>
      <c r="N3" s="36">
        <v>0</v>
      </c>
      <c r="O3" s="41">
        <v>78.5</v>
      </c>
      <c r="P3" s="41">
        <v>60</v>
      </c>
      <c r="Q3" s="17" t="e">
        <f t="shared" si="1"/>
        <v>#DIV/0!</v>
      </c>
      <c r="R3" s="17">
        <f t="shared" si="2"/>
        <v>7802.5477707006366</v>
      </c>
      <c r="S3" s="46">
        <f t="shared" si="3"/>
        <v>0.17912184964877495</v>
      </c>
      <c r="T3" s="41">
        <v>0</v>
      </c>
      <c r="U3" s="6" t="s">
        <v>48</v>
      </c>
      <c r="V3" t="s">
        <v>55</v>
      </c>
      <c r="W3" t="s">
        <v>56</v>
      </c>
      <c r="Y3">
        <v>0</v>
      </c>
      <c r="Z3">
        <v>0</v>
      </c>
      <c r="AA3" s="7">
        <v>40366</v>
      </c>
      <c r="AC3" s="8" t="s">
        <v>57</v>
      </c>
    </row>
    <row r="4" spans="1:64" x14ac:dyDescent="0.25">
      <c r="A4" t="s">
        <v>60</v>
      </c>
      <c r="C4" s="27">
        <v>44449</v>
      </c>
      <c r="D4" s="17">
        <v>310000</v>
      </c>
      <c r="E4" t="s">
        <v>51</v>
      </c>
      <c r="F4" t="s">
        <v>47</v>
      </c>
      <c r="G4" s="17">
        <v>310000</v>
      </c>
      <c r="H4" s="17">
        <v>64900</v>
      </c>
      <c r="I4" s="22">
        <f t="shared" si="0"/>
        <v>20.93548387096774</v>
      </c>
      <c r="J4" s="17">
        <v>129850</v>
      </c>
      <c r="K4" s="17">
        <f t="shared" si="4"/>
        <v>310000</v>
      </c>
      <c r="L4" s="17">
        <v>129850</v>
      </c>
      <c r="M4" s="32">
        <v>0</v>
      </c>
      <c r="N4" s="36">
        <v>0</v>
      </c>
      <c r="O4" s="41">
        <v>39.9</v>
      </c>
      <c r="P4" s="41">
        <v>19.899999999999999</v>
      </c>
      <c r="Q4" s="17" t="e">
        <f t="shared" si="1"/>
        <v>#DIV/0!</v>
      </c>
      <c r="R4" s="17">
        <f t="shared" si="2"/>
        <v>7769.4235588972433</v>
      </c>
      <c r="S4" s="46">
        <f t="shared" si="3"/>
        <v>0.17836142238056113</v>
      </c>
      <c r="T4" s="41">
        <v>0</v>
      </c>
      <c r="U4" s="6" t="s">
        <v>48</v>
      </c>
      <c r="V4" t="s">
        <v>61</v>
      </c>
      <c r="W4" t="s">
        <v>62</v>
      </c>
      <c r="X4" t="s">
        <v>50</v>
      </c>
      <c r="Y4">
        <v>0</v>
      </c>
      <c r="Z4">
        <v>0</v>
      </c>
      <c r="AA4" t="s">
        <v>52</v>
      </c>
      <c r="AC4" s="8" t="s">
        <v>57</v>
      </c>
    </row>
    <row r="5" spans="1:64" ht="15.75" thickBot="1" x14ac:dyDescent="0.3">
      <c r="A5" t="s">
        <v>69</v>
      </c>
      <c r="B5" t="s">
        <v>68</v>
      </c>
      <c r="C5" s="27">
        <v>44641</v>
      </c>
      <c r="D5" s="17">
        <v>304000</v>
      </c>
      <c r="E5" t="s">
        <v>51</v>
      </c>
      <c r="F5" t="s">
        <v>47</v>
      </c>
      <c r="G5" s="17">
        <v>304000</v>
      </c>
      <c r="H5" s="17">
        <v>115900</v>
      </c>
      <c r="I5" s="22">
        <f t="shared" si="0"/>
        <v>38.125</v>
      </c>
      <c r="J5" s="17">
        <v>249345</v>
      </c>
      <c r="K5" s="17">
        <f t="shared" si="4"/>
        <v>304000</v>
      </c>
      <c r="L5" s="17">
        <v>247900</v>
      </c>
      <c r="M5" s="32">
        <v>0</v>
      </c>
      <c r="N5" s="36">
        <v>0</v>
      </c>
      <c r="O5" s="41">
        <v>38</v>
      </c>
      <c r="P5" s="41">
        <v>38</v>
      </c>
      <c r="Q5" s="17" t="e">
        <f t="shared" si="1"/>
        <v>#DIV/0!</v>
      </c>
      <c r="R5" s="17">
        <f t="shared" si="2"/>
        <v>8000</v>
      </c>
      <c r="S5" s="46">
        <f t="shared" si="3"/>
        <v>0.18365472910927455</v>
      </c>
      <c r="T5" s="41">
        <v>0</v>
      </c>
      <c r="U5" s="6" t="s">
        <v>48</v>
      </c>
      <c r="V5" t="s">
        <v>70</v>
      </c>
      <c r="X5" t="s">
        <v>50</v>
      </c>
      <c r="Y5">
        <v>0</v>
      </c>
      <c r="Z5">
        <v>0</v>
      </c>
      <c r="AA5" s="7">
        <v>40828</v>
      </c>
      <c r="AC5" s="8" t="s">
        <v>48</v>
      </c>
    </row>
    <row r="6" spans="1:64" ht="15.75" thickTop="1" x14ac:dyDescent="0.25">
      <c r="A6" s="10"/>
      <c r="B6" s="10"/>
      <c r="C6" s="28" t="s">
        <v>73</v>
      </c>
      <c r="D6" s="18">
        <f>+SUM(D2:D5)</f>
        <v>1941300</v>
      </c>
      <c r="E6" s="10"/>
      <c r="F6" s="10"/>
      <c r="G6" s="18">
        <f>+SUM(G2:G5)</f>
        <v>1941300</v>
      </c>
      <c r="H6" s="18">
        <f>+SUM(H2:H5)</f>
        <v>633400</v>
      </c>
      <c r="I6" s="23"/>
      <c r="J6" s="18">
        <f>+SUM(J2:J5)</f>
        <v>1292884</v>
      </c>
      <c r="K6" s="18">
        <f>+SUM(K2:K5)</f>
        <v>1844896</v>
      </c>
      <c r="L6" s="18">
        <f>+SUM(L2:L5)</f>
        <v>1195035</v>
      </c>
      <c r="M6" s="33">
        <f>+SUM(M2:M5)</f>
        <v>0</v>
      </c>
      <c r="N6" s="37"/>
      <c r="O6" s="42">
        <f>+SUM(O2:O5)</f>
        <v>236.4</v>
      </c>
      <c r="P6" s="42">
        <f>+SUM(P2:P5)</f>
        <v>197.9</v>
      </c>
      <c r="Q6" s="18"/>
      <c r="R6" s="18"/>
      <c r="S6" s="47"/>
      <c r="T6" s="42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64" x14ac:dyDescent="0.25">
      <c r="A7" s="12"/>
      <c r="B7" s="12"/>
      <c r="C7" s="29"/>
      <c r="D7" s="19"/>
      <c r="E7" s="12"/>
      <c r="F7" s="12"/>
      <c r="G7" s="19"/>
      <c r="H7" s="19" t="s">
        <v>74</v>
      </c>
      <c r="I7" s="24">
        <f>H6/G6*100</f>
        <v>32.627620666563644</v>
      </c>
      <c r="J7" s="19"/>
      <c r="K7" s="19"/>
      <c r="L7" s="19" t="s">
        <v>75</v>
      </c>
      <c r="M7" s="34"/>
      <c r="N7" s="38"/>
      <c r="O7" s="43" t="s">
        <v>75</v>
      </c>
      <c r="P7" s="43"/>
      <c r="Q7" s="19"/>
      <c r="R7" s="19" t="s">
        <v>75</v>
      </c>
      <c r="S7" s="48"/>
      <c r="T7" s="43"/>
      <c r="U7" s="13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64" x14ac:dyDescent="0.25">
      <c r="A8" s="14"/>
      <c r="B8" s="14"/>
      <c r="C8" s="30"/>
      <c r="D8" s="20"/>
      <c r="E8" s="14"/>
      <c r="F8" s="14"/>
      <c r="G8" s="20"/>
      <c r="H8" s="20" t="s">
        <v>76</v>
      </c>
      <c r="I8" s="25">
        <f>STDEV(I2:I5)</f>
        <v>8.8460871524957732</v>
      </c>
      <c r="J8" s="20"/>
      <c r="K8" s="20"/>
      <c r="L8" s="20" t="s">
        <v>77</v>
      </c>
      <c r="M8" s="50" t="e">
        <f>K6/M6</f>
        <v>#DIV/0!</v>
      </c>
      <c r="N8" s="39"/>
      <c r="O8" s="44" t="s">
        <v>78</v>
      </c>
      <c r="P8" s="44">
        <f>K6/O6</f>
        <v>7804.1285956006768</v>
      </c>
      <c r="Q8" s="20"/>
      <c r="R8" s="20" t="s">
        <v>79</v>
      </c>
      <c r="S8" s="49">
        <f>K6/O6/43560</f>
        <v>0.17915814039487321</v>
      </c>
      <c r="T8" s="44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10" spans="1:64" s="1" customFormat="1" x14ac:dyDescent="0.25">
      <c r="A10" s="1" t="s">
        <v>84</v>
      </c>
      <c r="C10" s="51"/>
      <c r="D10" s="52"/>
      <c r="G10" s="52"/>
      <c r="H10" s="52"/>
      <c r="I10" s="53"/>
      <c r="J10" s="52"/>
      <c r="K10" s="52"/>
      <c r="L10" s="52"/>
      <c r="M10" s="54"/>
      <c r="N10" s="55"/>
      <c r="O10" s="56"/>
      <c r="P10" s="56"/>
      <c r="Q10" s="52"/>
      <c r="R10" s="52"/>
      <c r="S10" s="57"/>
      <c r="T10" s="56"/>
      <c r="U10" s="9"/>
    </row>
    <row r="16" spans="1:64" x14ac:dyDescent="0.25">
      <c r="A16" t="s">
        <v>64</v>
      </c>
      <c r="B16" t="s">
        <v>65</v>
      </c>
      <c r="C16" s="27">
        <v>45006</v>
      </c>
      <c r="D16" s="17">
        <v>620500</v>
      </c>
      <c r="E16" t="s">
        <v>51</v>
      </c>
      <c r="F16" t="s">
        <v>47</v>
      </c>
      <c r="G16" s="17">
        <v>620500</v>
      </c>
      <c r="H16" s="17">
        <v>583100</v>
      </c>
      <c r="I16" s="22">
        <f>H16/G16*100</f>
        <v>93.972602739726028</v>
      </c>
      <c r="J16" s="17">
        <v>1208691</v>
      </c>
      <c r="K16" s="17">
        <f>G16-109946</f>
        <v>510554</v>
      </c>
      <c r="L16" s="17">
        <v>1098745</v>
      </c>
      <c r="M16" s="32">
        <v>0</v>
      </c>
      <c r="N16" s="36">
        <v>0</v>
      </c>
      <c r="O16" s="41">
        <v>237.87</v>
      </c>
      <c r="P16" s="41">
        <v>80</v>
      </c>
      <c r="Q16" s="17" t="e">
        <f>K16/M16</f>
        <v>#DIV/0!</v>
      </c>
      <c r="R16" s="17">
        <f>K16/O16</f>
        <v>2146.3572539622483</v>
      </c>
      <c r="S16" s="46">
        <f>K16/O16/43560</f>
        <v>4.9273582506020389E-2</v>
      </c>
      <c r="T16" s="41">
        <v>0</v>
      </c>
      <c r="U16" s="6" t="s">
        <v>48</v>
      </c>
      <c r="V16" t="s">
        <v>66</v>
      </c>
      <c r="W16" t="s">
        <v>67</v>
      </c>
      <c r="X16" t="s">
        <v>50</v>
      </c>
      <c r="Y16">
        <v>0</v>
      </c>
      <c r="Z16">
        <v>0</v>
      </c>
      <c r="AA16" s="7">
        <v>40806</v>
      </c>
      <c r="AC16" s="8" t="s">
        <v>48</v>
      </c>
    </row>
    <row r="17" spans="1:29" x14ac:dyDescent="0.25">
      <c r="A17" t="s">
        <v>71</v>
      </c>
      <c r="B17" t="s">
        <v>72</v>
      </c>
      <c r="C17" s="27">
        <v>44609</v>
      </c>
      <c r="D17" s="17">
        <v>180000</v>
      </c>
      <c r="E17" t="s">
        <v>63</v>
      </c>
      <c r="F17" t="s">
        <v>47</v>
      </c>
      <c r="G17" s="17">
        <v>180000</v>
      </c>
      <c r="H17" s="17">
        <v>0</v>
      </c>
      <c r="I17" s="22">
        <f>H17/G17*100</f>
        <v>0</v>
      </c>
      <c r="J17" s="17">
        <v>182093</v>
      </c>
      <c r="K17" s="17">
        <f>G17-129073</f>
        <v>50927</v>
      </c>
      <c r="L17" s="17">
        <v>53020</v>
      </c>
      <c r="M17" s="32">
        <v>0</v>
      </c>
      <c r="N17" s="36">
        <v>0</v>
      </c>
      <c r="O17" s="41">
        <v>14.01</v>
      </c>
      <c r="P17" s="41">
        <v>14.01</v>
      </c>
      <c r="Q17" s="17" t="e">
        <f>K17/M17</f>
        <v>#DIV/0!</v>
      </c>
      <c r="R17" s="17">
        <f>K17/O17</f>
        <v>3635.0463954318343</v>
      </c>
      <c r="S17" s="46">
        <f>K17/O17/43560</f>
        <v>8.3449182631584809E-2</v>
      </c>
      <c r="T17" s="41">
        <v>0</v>
      </c>
      <c r="U17" s="6" t="s">
        <v>48</v>
      </c>
      <c r="X17" t="s">
        <v>58</v>
      </c>
      <c r="Y17">
        <v>0</v>
      </c>
      <c r="Z17">
        <v>0</v>
      </c>
      <c r="AA17" t="s">
        <v>52</v>
      </c>
      <c r="AC17" s="8" t="s">
        <v>59</v>
      </c>
    </row>
    <row r="18" spans="1:29" x14ac:dyDescent="0.25">
      <c r="A18" t="s">
        <v>81</v>
      </c>
      <c r="B18" s="7" t="s">
        <v>82</v>
      </c>
      <c r="C18" s="27">
        <v>44363</v>
      </c>
      <c r="D18" s="17">
        <v>120000</v>
      </c>
      <c r="E18" t="s">
        <v>51</v>
      </c>
      <c r="F18" t="s">
        <v>47</v>
      </c>
      <c r="G18" s="17">
        <v>120000</v>
      </c>
      <c r="K18" s="17">
        <v>120000</v>
      </c>
      <c r="O18" s="41">
        <v>24.5</v>
      </c>
      <c r="P18" s="41">
        <v>24.5</v>
      </c>
      <c r="R18" s="17">
        <v>4898</v>
      </c>
    </row>
    <row r="19" spans="1:29" x14ac:dyDescent="0.25">
      <c r="A19" t="s">
        <v>83</v>
      </c>
      <c r="C19" s="27">
        <v>44883</v>
      </c>
      <c r="D19" s="17">
        <v>50500</v>
      </c>
      <c r="E19" t="s">
        <v>51</v>
      </c>
      <c r="F19" t="s">
        <v>47</v>
      </c>
      <c r="G19" s="17">
        <v>50500</v>
      </c>
      <c r="K19" s="17">
        <v>50500</v>
      </c>
      <c r="O19" s="41">
        <v>9.75</v>
      </c>
      <c r="P19" s="41">
        <v>9.75</v>
      </c>
      <c r="R19" s="17">
        <v>5179</v>
      </c>
    </row>
    <row r="21" spans="1:29" x14ac:dyDescent="0.25">
      <c r="K21" s="17">
        <v>731981</v>
      </c>
      <c r="O21" s="41">
        <v>286.13</v>
      </c>
    </row>
    <row r="22" spans="1:29" s="1" customFormat="1" x14ac:dyDescent="0.25">
      <c r="A22" s="1" t="s">
        <v>80</v>
      </c>
      <c r="C22" s="51"/>
      <c r="D22" s="52"/>
      <c r="G22" s="52"/>
      <c r="H22" s="52"/>
      <c r="I22" s="53"/>
      <c r="J22" s="52"/>
      <c r="K22" s="52"/>
      <c r="L22" s="52"/>
      <c r="M22" s="54"/>
      <c r="N22" s="55"/>
      <c r="O22" s="56"/>
      <c r="P22" s="56"/>
      <c r="Q22" s="52"/>
      <c r="R22" s="52"/>
      <c r="S22" s="57"/>
      <c r="T22" s="56"/>
      <c r="U22" s="9"/>
    </row>
  </sheetData>
  <conditionalFormatting sqref="A2:AR5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conditionalFormatting sqref="A16:AR17">
    <cfRule type="expression" dxfId="1" priority="5" stopIfTrue="1">
      <formula>MOD(ROW(),4)&gt;1</formula>
    </cfRule>
    <cfRule type="expression" dxfId="0" priority="6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CBB7-AF7B-47C4-A41D-6B89D07BF2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2024-01-05T04:15:53Z</dcterms:created>
  <dcterms:modified xsi:type="dcterms:W3CDTF">2024-07-26T16:10:17Z</dcterms:modified>
</cp:coreProperties>
</file>