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4370" windowHeight="7320" activeTab="1"/>
  </bookViews>
  <sheets>
    <sheet name="Category Budget" sheetId="8" r:id="rId1"/>
    <sheet name="Detail BOD Approved" sheetId="7" r:id="rId2"/>
    <sheet name="Prior Years" sheetId="5" r:id="rId3"/>
    <sheet name="Worksheet" sheetId="6" r:id="rId4"/>
  </sheets>
  <calcPr calcId="145621"/>
</workbook>
</file>

<file path=xl/calcChain.xml><?xml version="1.0" encoding="utf-8"?>
<calcChain xmlns="http://schemas.openxmlformats.org/spreadsheetml/2006/main">
  <c r="D16" i="8" l="1"/>
  <c r="D16" i="7"/>
  <c r="D24" i="8"/>
  <c r="D23" i="8"/>
  <c r="D17" i="8"/>
  <c r="D76" i="7"/>
  <c r="D71" i="7"/>
  <c r="D46" i="7"/>
  <c r="D21" i="8" s="1"/>
  <c r="D63" i="7"/>
  <c r="D22" i="8" s="1"/>
  <c r="D39" i="7"/>
  <c r="D20" i="8" s="1"/>
  <c r="D17" i="7"/>
  <c r="F25" i="7"/>
  <c r="F30" i="7"/>
  <c r="D78" i="7" l="1"/>
  <c r="K56" i="5"/>
  <c r="K54" i="5"/>
  <c r="K48" i="5"/>
  <c r="K5" i="5"/>
  <c r="K8" i="5"/>
  <c r="K9" i="5"/>
  <c r="K10" i="5"/>
  <c r="K11" i="5"/>
  <c r="K12" i="5"/>
  <c r="K19" i="5"/>
  <c r="K20" i="5"/>
  <c r="K21" i="5"/>
  <c r="K22" i="5"/>
  <c r="K23" i="5"/>
  <c r="K25" i="5"/>
  <c r="K27" i="5"/>
  <c r="K28" i="5"/>
  <c r="K29" i="5"/>
  <c r="K30" i="5"/>
  <c r="K32" i="5"/>
  <c r="K33" i="5"/>
  <c r="K35" i="5"/>
  <c r="K36" i="5"/>
  <c r="K41" i="5"/>
  <c r="K50" i="5"/>
  <c r="K53" i="5"/>
  <c r="D80" i="7" l="1"/>
  <c r="D84" i="7" s="1"/>
  <c r="H85" i="7"/>
  <c r="D26" i="8"/>
  <c r="D28" i="8" s="1"/>
  <c r="D30" i="8" s="1"/>
  <c r="K14" i="5"/>
  <c r="K15" i="5" s="1"/>
  <c r="I45" i="5"/>
  <c r="I15" i="5"/>
  <c r="I63" i="5"/>
  <c r="I38" i="5"/>
  <c r="D82" i="7" l="1"/>
  <c r="G76" i="5"/>
  <c r="K76" i="5" s="1"/>
  <c r="G71" i="5"/>
  <c r="K71" i="5" s="1"/>
  <c r="G63" i="5"/>
  <c r="K63" i="5" s="1"/>
  <c r="G45" i="5"/>
  <c r="K45" i="5" s="1"/>
  <c r="G38" i="5"/>
  <c r="K38" i="5" s="1"/>
  <c r="G14" i="5"/>
  <c r="E38" i="5"/>
  <c r="E76" i="5"/>
  <c r="E71" i="5"/>
  <c r="E63" i="5"/>
  <c r="E45" i="5"/>
  <c r="E14" i="5"/>
  <c r="E15" i="5" s="1"/>
  <c r="K78" i="5" l="1"/>
  <c r="K80" i="5" s="1"/>
  <c r="K82" i="5" s="1"/>
  <c r="K86" i="5" s="1"/>
  <c r="E78" i="5"/>
  <c r="E80" i="5" s="1"/>
  <c r="E82" i="5" s="1"/>
  <c r="G15" i="5"/>
  <c r="G78" i="5"/>
  <c r="G80" i="5" s="1"/>
  <c r="G82" i="5" s="1"/>
</calcChain>
</file>

<file path=xl/sharedStrings.xml><?xml version="1.0" encoding="utf-8"?>
<sst xmlns="http://schemas.openxmlformats.org/spreadsheetml/2006/main" count="236" uniqueCount="132">
  <si>
    <t>Reflections</t>
  </si>
  <si>
    <t>Committees</t>
  </si>
  <si>
    <t>MCCPTA</t>
  </si>
  <si>
    <t>Balance from previous year:</t>
  </si>
  <si>
    <t>Budgeted</t>
  </si>
  <si>
    <t>Actual</t>
  </si>
  <si>
    <t>RECEIPTS</t>
  </si>
  <si>
    <t>Membership Dues</t>
  </si>
  <si>
    <t>Presidents/Principals Dinner Tickets</t>
  </si>
  <si>
    <t>Sponsorship</t>
  </si>
  <si>
    <t>Total Receipts (Current Year)</t>
  </si>
  <si>
    <t>TOTAL RECEIPTS</t>
  </si>
  <si>
    <t>General &amp; Administrative</t>
  </si>
  <si>
    <t>Audit</t>
  </si>
  <si>
    <t>Bank Service Charges</t>
  </si>
  <si>
    <t>Bluebook Directory</t>
  </si>
  <si>
    <t>Equipment Lease</t>
  </si>
  <si>
    <t>Hospitality</t>
  </si>
  <si>
    <t>Insurance</t>
  </si>
  <si>
    <t>Marketing Materials</t>
  </si>
  <si>
    <t>Office Supplies</t>
  </si>
  <si>
    <t>Office/General Admin Expenses</t>
  </si>
  <si>
    <t>Postage &amp; Delivery</t>
  </si>
  <si>
    <t>Software Expense</t>
  </si>
  <si>
    <t>Telephone</t>
  </si>
  <si>
    <t>Web Hosting &amp; Electronic Communications</t>
  </si>
  <si>
    <t>TOTAL GENERAL &amp; ADMINISTRATIVE EXPENDITURES</t>
  </si>
  <si>
    <t>Utilities</t>
  </si>
  <si>
    <t xml:space="preserve">Programs </t>
  </si>
  <si>
    <t>MCCPTA Presents</t>
  </si>
  <si>
    <t>Presidents/Principals Dinner</t>
  </si>
  <si>
    <t>Leadership Training</t>
  </si>
  <si>
    <t>MCCPTA Training</t>
  </si>
  <si>
    <t>MDPTA Convention</t>
  </si>
  <si>
    <t>National PTA Convention</t>
  </si>
  <si>
    <t>Other National/Maryland PTA Events</t>
  </si>
  <si>
    <t>TOTAL LEADERSHIP TRAINING EXPENDITURES</t>
  </si>
  <si>
    <t>Advocacy</t>
  </si>
  <si>
    <t>Areas/Cluster</t>
  </si>
  <si>
    <t>Awards &amp; Honors</t>
  </si>
  <si>
    <t>CIP</t>
  </si>
  <si>
    <t>Cultural Arts</t>
  </si>
  <si>
    <t>Curriculum</t>
  </si>
  <si>
    <t>Gifted Child</t>
  </si>
  <si>
    <t>ESOL</t>
  </si>
  <si>
    <t>Health &amp; Safety</t>
  </si>
  <si>
    <t>Membership &amp; Engagement</t>
  </si>
  <si>
    <t>Multicultural Awareness</t>
  </si>
  <si>
    <t>Special Education</t>
  </si>
  <si>
    <t>Other Cultural Arts</t>
  </si>
  <si>
    <t>TOTAL COMMITTEES</t>
  </si>
  <si>
    <t>MCPS Give Backpacks</t>
  </si>
  <si>
    <t>Organizational Advocacy</t>
  </si>
  <si>
    <t>Committee for Montgomery, Inc.</t>
  </si>
  <si>
    <t>MCBRE</t>
  </si>
  <si>
    <t>MLK Breakfast</t>
  </si>
  <si>
    <t>Membership in Other Organizations</t>
  </si>
  <si>
    <t>Representational Events</t>
  </si>
  <si>
    <t>TOTAL ORGANIZATIONAL ADVOCACY</t>
  </si>
  <si>
    <t>Payroll Expenses</t>
  </si>
  <si>
    <t>Payroll (including taxes)</t>
  </si>
  <si>
    <t>Payroll Service Expense</t>
  </si>
  <si>
    <t>TOTAL PAYROLL</t>
  </si>
  <si>
    <t>ICB/CUPF</t>
  </si>
  <si>
    <t>DISBURSEMENTS</t>
  </si>
  <si>
    <t>TOTAL DISBURSEMENTS</t>
  </si>
  <si>
    <t>NET OPERATING INCOME</t>
  </si>
  <si>
    <t>2/28</t>
  </si>
  <si>
    <t>Q4-FY2017</t>
  </si>
  <si>
    <r>
      <t>Prior</t>
    </r>
    <r>
      <rPr>
        <sz val="11"/>
        <color rgb="FF000000"/>
        <rFont val="Calibri"/>
        <family val="2"/>
        <scheme val="minor"/>
      </rPr>
      <t xml:space="preserve"> Year Membership Dues</t>
    </r>
  </si>
  <si>
    <r>
      <t xml:space="preserve">Prior </t>
    </r>
    <r>
      <rPr>
        <sz val="11"/>
        <color rgb="FF000000"/>
        <rFont val="Calibri"/>
        <family val="2"/>
        <scheme val="minor"/>
      </rPr>
      <t xml:space="preserve"> Year P/P Dinner Income</t>
    </r>
  </si>
  <si>
    <t>TOTAL</t>
  </si>
  <si>
    <t>CASH ON HAND June 30, 2017</t>
  </si>
  <si>
    <t>Discrepancy</t>
  </si>
  <si>
    <t>TOTAL (EXPECTED) CARRYOVER TO 2017-2018</t>
  </si>
  <si>
    <t>FY 2017</t>
  </si>
  <si>
    <t>PROPOSED</t>
  </si>
  <si>
    <t>FY 2018</t>
  </si>
  <si>
    <t>FY 2016</t>
  </si>
  <si>
    <t>FY16 thru 5/31</t>
  </si>
  <si>
    <t>"ACTUAL" FY17</t>
  </si>
  <si>
    <t>Finance</t>
  </si>
  <si>
    <t>Accounting Software (monthly)</t>
  </si>
  <si>
    <t>REQUESTED</t>
  </si>
  <si>
    <t>OneDrive</t>
  </si>
  <si>
    <t>See Worksheet</t>
  </si>
  <si>
    <t>Web Hosting &amp; E-Communications</t>
  </si>
  <si>
    <t>Postage/Delivery</t>
  </si>
  <si>
    <t>Canon (lease), $194.57/month, $2334.84</t>
  </si>
  <si>
    <t>Ameritel (maintenance), $46.07/month, $552.84</t>
  </si>
  <si>
    <t>Supplies &amp; Copying (if necessary)</t>
  </si>
  <si>
    <t>USPS P.O. Box annual (actual $132)</t>
  </si>
  <si>
    <t>Website domain/forwarders, actual $235</t>
  </si>
  <si>
    <t>5-6 people at Early Reg rate</t>
  </si>
  <si>
    <t>Annual Legislative Breakfast, Advocacy Days in Annapolis</t>
  </si>
  <si>
    <t xml:space="preserve">Montgomery County Business Roundtable for Education (MCBRE): </t>
  </si>
  <si>
    <t>Committee for Montgomery:</t>
  </si>
  <si>
    <t>MLK Breakfast:</t>
  </si>
  <si>
    <t>Annual event attended by legislators, businesses, non-profits throughout Montgomery County</t>
  </si>
  <si>
    <t xml:space="preserve">Other Orgs: </t>
  </si>
  <si>
    <t>Montgomery County Chamber of Commerce (MCCC), annual dues=$650</t>
  </si>
  <si>
    <t xml:space="preserve">Other Events: </t>
  </si>
  <si>
    <t>A catch-all for events that come up that have not been explicitly budgeted</t>
  </si>
  <si>
    <t>Annual Champions for Children Awards, MCCPTA Sponsors "Volunteer Champion" (table, tickets for honoree, guests)</t>
  </si>
  <si>
    <t>Based on 400 guests @ $30 each</t>
  </si>
  <si>
    <t>Current amount</t>
  </si>
  <si>
    <t>N/A</t>
  </si>
  <si>
    <t>Catch-all, "other"</t>
  </si>
  <si>
    <t>COMMENTS</t>
  </si>
  <si>
    <t>Workers Comp (8 months)</t>
  </si>
  <si>
    <t>Insurance Payments (losses incurred FY17)</t>
  </si>
  <si>
    <t>Possible payment for forensic accounting</t>
  </si>
  <si>
    <t>$165.47/month</t>
  </si>
  <si>
    <t>(Expense this year has been donated.)</t>
  </si>
  <si>
    <t>Spring expenditure</t>
  </si>
  <si>
    <t>Recommended: 3 mos total disbursements</t>
  </si>
  <si>
    <t>Committee Expenses</t>
  </si>
  <si>
    <t>Payroll</t>
  </si>
  <si>
    <t>TOTAL (EXPECTED) CARRYOVER TO 2018-2019</t>
  </si>
  <si>
    <t>Other Income</t>
  </si>
  <si>
    <t>Sponsorship/Donations</t>
  </si>
  <si>
    <t>($3000 annual audit, $2500 forensic acctg)</t>
  </si>
  <si>
    <t>Close &amp; transfer savings account ($601), bank interest, restitution(?)</t>
  </si>
  <si>
    <t>Not itemized</t>
  </si>
  <si>
    <t>Non-existent</t>
  </si>
  <si>
    <t>FY 2015</t>
  </si>
  <si>
    <t>See Worksheet for this section.</t>
  </si>
  <si>
    <t>TOTAL DISBURSEMENTS+NET OPERATING INCOME</t>
  </si>
  <si>
    <t>MCCPTA PROPOSED BUDGET - FISCAL YEAR 2018</t>
  </si>
  <si>
    <t>MCCPTA PROPOSED BUDGET -FISCAL YEAR 2018</t>
  </si>
  <si>
    <t>8 months</t>
  </si>
  <si>
    <t>Est based on previous, 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</si>
</sst>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Font="1"/>
    <xf numFmtId="49" fontId="0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0" fillId="0" borderId="0" xfId="0" applyFont="1" applyFill="1"/>
    <xf numFmtId="49" fontId="3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40" fontId="0" fillId="0" borderId="0" xfId="0" applyNumberFormat="1" applyFont="1"/>
    <xf numFmtId="40" fontId="2" fillId="0" borderId="0" xfId="0" applyNumberFormat="1" applyFont="1" applyAlignment="1">
      <alignment horizontal="center"/>
    </xf>
    <xf numFmtId="40" fontId="2" fillId="0" borderId="0" xfId="0" applyNumberFormat="1" applyFont="1"/>
    <xf numFmtId="40" fontId="4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3" fillId="0" borderId="0" xfId="0" applyNumberFormat="1" applyFont="1" applyAlignment="1">
      <alignment horizontal="center"/>
    </xf>
    <xf numFmtId="6" fontId="0" fillId="0" borderId="0" xfId="0" applyNumberFormat="1" applyFont="1" applyAlignment="1">
      <alignment horizontal="left"/>
    </xf>
    <xf numFmtId="40" fontId="7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1" xfId="0" applyFont="1" applyFill="1" applyBorder="1"/>
    <xf numFmtId="40" fontId="7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4" fontId="4" fillId="2" borderId="0" xfId="0" quotePrefix="1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0" fontId="8" fillId="2" borderId="0" xfId="0" applyNumberFormat="1" applyFont="1" applyFill="1"/>
    <xf numFmtId="0" fontId="0" fillId="2" borderId="0" xfId="0" applyFont="1" applyFill="1"/>
    <xf numFmtId="4" fontId="0" fillId="2" borderId="0" xfId="0" applyNumberFormat="1" applyFont="1" applyFill="1"/>
    <xf numFmtId="43" fontId="0" fillId="2" borderId="0" xfId="1" applyFont="1" applyFill="1"/>
    <xf numFmtId="4" fontId="0" fillId="2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4" fontId="0" fillId="2" borderId="1" xfId="2" applyFont="1" applyFill="1" applyBorder="1"/>
    <xf numFmtId="4" fontId="0" fillId="2" borderId="1" xfId="0" applyNumberFormat="1" applyFont="1" applyFill="1" applyBorder="1"/>
    <xf numFmtId="40" fontId="7" fillId="2" borderId="1" xfId="0" applyNumberFormat="1" applyFont="1" applyFill="1" applyBorder="1"/>
    <xf numFmtId="44" fontId="2" fillId="2" borderId="0" xfId="0" applyNumberFormat="1" applyFont="1" applyFill="1"/>
    <xf numFmtId="44" fontId="0" fillId="2" borderId="0" xfId="0" applyNumberFormat="1" applyFont="1" applyFill="1"/>
    <xf numFmtId="43" fontId="0" fillId="2" borderId="1" xfId="1" applyFont="1" applyFill="1" applyBorder="1"/>
    <xf numFmtId="0" fontId="0" fillId="2" borderId="1" xfId="0" applyFont="1" applyFill="1" applyBorder="1"/>
    <xf numFmtId="39" fontId="0" fillId="2" borderId="0" xfId="1" applyNumberFormat="1" applyFont="1" applyFill="1"/>
    <xf numFmtId="39" fontId="0" fillId="2" borderId="1" xfId="1" applyNumberFormat="1" applyFont="1" applyFill="1" applyBorder="1"/>
    <xf numFmtId="4" fontId="0" fillId="2" borderId="1" xfId="0" applyNumberFormat="1" applyFont="1" applyFill="1" applyBorder="1" applyAlignment="1">
      <alignment vertical="top" wrapText="1"/>
    </xf>
    <xf numFmtId="43" fontId="0" fillId="2" borderId="0" xfId="0" applyNumberFormat="1" applyFont="1" applyFill="1"/>
    <xf numFmtId="43" fontId="0" fillId="2" borderId="1" xfId="0" applyNumberFormat="1" applyFont="1" applyFill="1" applyBorder="1"/>
    <xf numFmtId="43" fontId="0" fillId="2" borderId="0" xfId="0" applyNumberFormat="1" applyFont="1" applyFill="1" applyBorder="1"/>
    <xf numFmtId="44" fontId="2" fillId="2" borderId="0" xfId="2" applyFont="1" applyFill="1" applyBorder="1"/>
    <xf numFmtId="0" fontId="0" fillId="2" borderId="0" xfId="0" applyFont="1" applyFill="1" applyBorder="1"/>
    <xf numFmtId="0" fontId="0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/>
    </xf>
    <xf numFmtId="40" fontId="0" fillId="3" borderId="0" xfId="0" applyNumberFormat="1" applyFont="1" applyFill="1" applyAlignment="1">
      <alignment horizontal="right"/>
    </xf>
    <xf numFmtId="40" fontId="2" fillId="3" borderId="0" xfId="0" applyNumberFormat="1" applyFont="1" applyFill="1" applyAlignment="1">
      <alignment horizontal="center"/>
    </xf>
    <xf numFmtId="40" fontId="2" fillId="3" borderId="0" xfId="0" applyNumberFormat="1" applyFont="1" applyFill="1" applyAlignment="1">
      <alignment horizontal="right"/>
    </xf>
    <xf numFmtId="40" fontId="0" fillId="3" borderId="0" xfId="0" applyNumberFormat="1" applyFont="1" applyFill="1" applyBorder="1" applyAlignment="1">
      <alignment horizontal="right"/>
    </xf>
    <xf numFmtId="40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4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right"/>
    </xf>
    <xf numFmtId="40" fontId="0" fillId="0" borderId="0" xfId="0" applyNumberFormat="1" applyFont="1" applyFill="1" applyBorder="1" applyAlignment="1">
      <alignment horizontal="right"/>
    </xf>
    <xf numFmtId="40" fontId="3" fillId="0" borderId="0" xfId="0" applyNumberFormat="1" applyFont="1"/>
    <xf numFmtId="4" fontId="0" fillId="0" borderId="0" xfId="0" applyNumberFormat="1" applyAlignment="1">
      <alignment horizontal="left"/>
    </xf>
    <xf numFmtId="40" fontId="0" fillId="0" borderId="0" xfId="0" applyNumberFormat="1"/>
    <xf numFmtId="40" fontId="0" fillId="4" borderId="0" xfId="0" applyNumberFormat="1" applyFont="1" applyFill="1"/>
    <xf numFmtId="164" fontId="0" fillId="4" borderId="0" xfId="0" applyNumberFormat="1" applyFont="1" applyFill="1"/>
    <xf numFmtId="40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40" fontId="2" fillId="4" borderId="0" xfId="0" applyNumberFormat="1" applyFont="1" applyFill="1"/>
    <xf numFmtId="164" fontId="2" fillId="4" borderId="0" xfId="0" applyNumberFormat="1" applyFont="1" applyFill="1"/>
    <xf numFmtId="40" fontId="4" fillId="4" borderId="0" xfId="0" applyNumberFormat="1" applyFont="1" applyFill="1"/>
    <xf numFmtId="40" fontId="0" fillId="0" borderId="0" xfId="0" applyNumberFormat="1" applyFont="1" applyFill="1"/>
    <xf numFmtId="0" fontId="3" fillId="0" borderId="0" xfId="0" applyNumberFormat="1" applyFont="1" applyAlignment="1">
      <alignment horizontal="left"/>
    </xf>
    <xf numFmtId="4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0" fontId="8" fillId="2" borderId="1" xfId="0" applyNumberFormat="1" applyFont="1" applyFill="1" applyBorder="1" applyAlignment="1">
      <alignment horizontal="center"/>
    </xf>
    <xf numFmtId="40" fontId="2" fillId="3" borderId="1" xfId="0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center"/>
    </xf>
    <xf numFmtId="40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0" fontId="4" fillId="0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40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0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10" sqref="I10"/>
    </sheetView>
  </sheetViews>
  <sheetFormatPr defaultRowHeight="15" x14ac:dyDescent="0.25"/>
  <cols>
    <col min="2" max="2" width="9.140625" customWidth="1"/>
    <col min="3" max="3" width="36" customWidth="1"/>
    <col min="4" max="4" width="12.140625" customWidth="1"/>
    <col min="5" max="5" width="3.85546875" customWidth="1"/>
  </cols>
  <sheetData>
    <row r="1" spans="1:5" x14ac:dyDescent="0.25">
      <c r="A1" s="1" t="s">
        <v>129</v>
      </c>
    </row>
    <row r="3" spans="1:5" x14ac:dyDescent="0.25">
      <c r="D3" s="15" t="s">
        <v>76</v>
      </c>
      <c r="E3" s="2"/>
    </row>
    <row r="4" spans="1:5" x14ac:dyDescent="0.25">
      <c r="A4" s="22"/>
      <c r="B4" s="22"/>
      <c r="C4" s="22"/>
      <c r="D4" s="82" t="s">
        <v>77</v>
      </c>
      <c r="E4" s="2"/>
    </row>
    <row r="5" spans="1:5" x14ac:dyDescent="0.25">
      <c r="A5" s="4" t="s">
        <v>3</v>
      </c>
      <c r="B5" s="4"/>
      <c r="C5" s="4"/>
      <c r="D5" s="16">
        <v>18927.18</v>
      </c>
      <c r="E5" s="1"/>
    </row>
    <row r="6" spans="1:5" x14ac:dyDescent="0.25">
      <c r="A6" s="3"/>
      <c r="B6" s="3"/>
      <c r="C6" s="3"/>
      <c r="D6" s="14"/>
      <c r="E6" s="2"/>
    </row>
    <row r="7" spans="1:5" x14ac:dyDescent="0.25">
      <c r="A7" s="4" t="s">
        <v>6</v>
      </c>
      <c r="B7" s="3"/>
      <c r="C7" s="3"/>
      <c r="D7" s="14"/>
      <c r="E7" s="2"/>
    </row>
    <row r="8" spans="1:5" x14ac:dyDescent="0.25">
      <c r="A8" s="3"/>
      <c r="B8" s="5" t="s">
        <v>7</v>
      </c>
      <c r="C8" s="5"/>
      <c r="D8" s="14">
        <v>45000</v>
      </c>
      <c r="E8" s="2"/>
    </row>
    <row r="9" spans="1:5" x14ac:dyDescent="0.25">
      <c r="A9" s="3"/>
      <c r="B9" s="6" t="s">
        <v>69</v>
      </c>
      <c r="C9" s="5"/>
      <c r="D9" s="14">
        <v>287</v>
      </c>
      <c r="E9" s="2"/>
    </row>
    <row r="10" spans="1:5" x14ac:dyDescent="0.25">
      <c r="A10" s="3"/>
      <c r="B10" s="5" t="s">
        <v>8</v>
      </c>
      <c r="C10" s="5"/>
      <c r="D10" s="14">
        <v>12000</v>
      </c>
      <c r="E10" s="2"/>
    </row>
    <row r="11" spans="1:5" x14ac:dyDescent="0.25">
      <c r="A11" s="3"/>
      <c r="B11" s="6" t="s">
        <v>70</v>
      </c>
      <c r="C11" s="5"/>
      <c r="D11" s="17">
        <v>0</v>
      </c>
      <c r="E11" s="2"/>
    </row>
    <row r="12" spans="1:5" x14ac:dyDescent="0.25">
      <c r="A12" s="3"/>
      <c r="B12" s="5" t="s">
        <v>120</v>
      </c>
      <c r="C12" s="3"/>
      <c r="D12" s="17">
        <v>7000</v>
      </c>
      <c r="E12" s="2"/>
    </row>
    <row r="13" spans="1:5" x14ac:dyDescent="0.25">
      <c r="A13" s="3"/>
      <c r="B13" s="5" t="s">
        <v>119</v>
      </c>
      <c r="C13" s="3"/>
      <c r="D13" s="17">
        <v>601</v>
      </c>
      <c r="E13" s="2"/>
    </row>
    <row r="14" spans="1:5" x14ac:dyDescent="0.25">
      <c r="A14" s="3"/>
      <c r="B14" s="5" t="s">
        <v>110</v>
      </c>
      <c r="C14" s="3"/>
      <c r="D14" s="17">
        <v>0</v>
      </c>
      <c r="E14" s="2"/>
    </row>
    <row r="15" spans="1:5" x14ac:dyDescent="0.25">
      <c r="A15" s="3"/>
      <c r="B15" s="5"/>
      <c r="C15" s="3"/>
      <c r="D15" s="17"/>
      <c r="E15" s="2"/>
    </row>
    <row r="16" spans="1:5" x14ac:dyDescent="0.25">
      <c r="A16" s="3" t="s">
        <v>10</v>
      </c>
      <c r="B16" s="3"/>
      <c r="C16" s="3"/>
      <c r="D16" s="14">
        <f>SUM(D8+D10+D12+D13+D14)</f>
        <v>64601</v>
      </c>
      <c r="E16" s="2"/>
    </row>
    <row r="17" spans="1:5" x14ac:dyDescent="0.25">
      <c r="A17" s="4" t="s">
        <v>11</v>
      </c>
      <c r="B17" s="4"/>
      <c r="C17" s="4"/>
      <c r="D17" s="16">
        <f>SUM(D8:D14)</f>
        <v>64888</v>
      </c>
      <c r="E17" s="1"/>
    </row>
    <row r="18" spans="1:5" x14ac:dyDescent="0.25">
      <c r="A18" s="3"/>
      <c r="B18" s="3"/>
      <c r="C18" s="3"/>
      <c r="D18" s="16"/>
      <c r="E18" s="2"/>
    </row>
    <row r="19" spans="1:5" x14ac:dyDescent="0.25">
      <c r="A19" s="4" t="s">
        <v>64</v>
      </c>
      <c r="B19" s="3"/>
      <c r="C19" s="3"/>
      <c r="D19" s="17"/>
      <c r="E19" s="2"/>
    </row>
    <row r="20" spans="1:5" x14ac:dyDescent="0.25">
      <c r="B20" s="3" t="s">
        <v>12</v>
      </c>
      <c r="C20" s="9"/>
      <c r="D20" s="17">
        <f>'Detail BOD Approved'!D39</f>
        <v>30470</v>
      </c>
      <c r="E20" s="2"/>
    </row>
    <row r="21" spans="1:5" x14ac:dyDescent="0.25">
      <c r="B21" s="3" t="s">
        <v>31</v>
      </c>
      <c r="C21" s="9"/>
      <c r="D21" s="17">
        <f>'Detail BOD Approved'!D46</f>
        <v>4750</v>
      </c>
      <c r="E21" s="2"/>
    </row>
    <row r="22" spans="1:5" x14ac:dyDescent="0.25">
      <c r="B22" s="3" t="s">
        <v>116</v>
      </c>
      <c r="C22" s="9"/>
      <c r="D22" s="14">
        <f>'Detail BOD Approved'!D63</f>
        <v>9050</v>
      </c>
      <c r="E22" s="2"/>
    </row>
    <row r="23" spans="1:5" x14ac:dyDescent="0.25">
      <c r="B23" s="3" t="s">
        <v>52</v>
      </c>
      <c r="C23" s="9"/>
      <c r="D23" s="14">
        <f>'Detail BOD Approved'!D71</f>
        <v>2830</v>
      </c>
      <c r="E23" s="2"/>
    </row>
    <row r="24" spans="1:5" x14ac:dyDescent="0.25">
      <c r="B24" s="3" t="s">
        <v>117</v>
      </c>
      <c r="C24" s="9"/>
      <c r="D24" s="14">
        <f>'Detail BOD Approved'!D76</f>
        <v>13250</v>
      </c>
      <c r="E24" s="2"/>
    </row>
    <row r="25" spans="1:5" hidden="1" x14ac:dyDescent="0.25">
      <c r="B25" s="3"/>
      <c r="C25" s="9"/>
      <c r="D25" s="14"/>
      <c r="E25" s="2"/>
    </row>
    <row r="26" spans="1:5" x14ac:dyDescent="0.25">
      <c r="A26" s="4" t="s">
        <v>65</v>
      </c>
      <c r="C26" s="4"/>
      <c r="D26" s="16">
        <f>'Detail BOD Approved'!D78</f>
        <v>60350</v>
      </c>
      <c r="E26" s="1"/>
    </row>
    <row r="27" spans="1:5" x14ac:dyDescent="0.25">
      <c r="A27" s="3"/>
      <c r="B27" s="3"/>
      <c r="C27" s="3"/>
      <c r="D27" s="14"/>
      <c r="E27" s="2"/>
    </row>
    <row r="28" spans="1:5" x14ac:dyDescent="0.25">
      <c r="A28" s="4" t="s">
        <v>66</v>
      </c>
      <c r="B28" s="4"/>
      <c r="C28" s="4"/>
      <c r="D28" s="16">
        <f>SUM(D16-D26)</f>
        <v>4251</v>
      </c>
      <c r="E28" s="1"/>
    </row>
    <row r="29" spans="1:5" x14ac:dyDescent="0.25">
      <c r="A29" s="2"/>
      <c r="B29" s="2"/>
      <c r="C29" s="2"/>
      <c r="D29" s="14"/>
      <c r="E29" s="2"/>
    </row>
    <row r="30" spans="1:5" x14ac:dyDescent="0.25">
      <c r="A30" s="1" t="s">
        <v>118</v>
      </c>
      <c r="B30" s="1"/>
      <c r="C30" s="1"/>
      <c r="D30" s="16">
        <f>+SUM(D28+D5)</f>
        <v>23178.18</v>
      </c>
      <c r="E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C18" sqref="C18"/>
    </sheetView>
  </sheetViews>
  <sheetFormatPr defaultRowHeight="15" x14ac:dyDescent="0.25"/>
  <cols>
    <col min="2" max="2" width="9.140625" customWidth="1"/>
    <col min="3" max="3" width="36" customWidth="1"/>
    <col min="4" max="4" width="12.140625" customWidth="1"/>
    <col min="5" max="5" width="3.85546875" customWidth="1"/>
    <col min="6" max="6" width="11.140625" customWidth="1"/>
    <col min="7" max="7" width="5.28515625" customWidth="1"/>
    <col min="8" max="8" width="39" customWidth="1"/>
  </cols>
  <sheetData>
    <row r="1" spans="1:8" x14ac:dyDescent="0.25">
      <c r="A1" s="1" t="s">
        <v>128</v>
      </c>
    </row>
    <row r="3" spans="1:8" x14ac:dyDescent="0.25">
      <c r="D3" s="15" t="s">
        <v>76</v>
      </c>
      <c r="E3" s="2"/>
      <c r="F3" s="19" t="s">
        <v>83</v>
      </c>
      <c r="H3" s="1" t="s">
        <v>108</v>
      </c>
    </row>
    <row r="4" spans="1:8" x14ac:dyDescent="0.25">
      <c r="A4" s="22"/>
      <c r="B4" s="22"/>
      <c r="C4" s="22"/>
      <c r="D4" s="82" t="s">
        <v>77</v>
      </c>
      <c r="E4" s="2"/>
      <c r="F4" s="83" t="s">
        <v>77</v>
      </c>
      <c r="H4" s="2"/>
    </row>
    <row r="5" spans="1:8" x14ac:dyDescent="0.25">
      <c r="A5" s="4" t="s">
        <v>3</v>
      </c>
      <c r="B5" s="4"/>
      <c r="C5" s="4"/>
      <c r="D5" s="16">
        <v>18927.18</v>
      </c>
      <c r="E5" s="1"/>
      <c r="F5" s="18"/>
      <c r="H5" s="1"/>
    </row>
    <row r="6" spans="1:8" x14ac:dyDescent="0.25">
      <c r="A6" s="3"/>
      <c r="B6" s="3"/>
      <c r="C6" s="3"/>
      <c r="D6" s="14"/>
      <c r="E6" s="2"/>
      <c r="F6" s="18"/>
      <c r="H6" s="2"/>
    </row>
    <row r="7" spans="1:8" x14ac:dyDescent="0.25">
      <c r="A7" s="4" t="s">
        <v>6</v>
      </c>
      <c r="B7" s="3"/>
      <c r="C7" s="3"/>
      <c r="D7" s="14"/>
      <c r="E7" s="2"/>
      <c r="F7" s="18"/>
      <c r="H7" s="2"/>
    </row>
    <row r="8" spans="1:8" x14ac:dyDescent="0.25">
      <c r="A8" s="3"/>
      <c r="B8" s="5" t="s">
        <v>7</v>
      </c>
      <c r="C8" s="5"/>
      <c r="D8" s="14">
        <v>45000</v>
      </c>
      <c r="E8" s="2"/>
      <c r="F8" s="18"/>
      <c r="H8" s="2"/>
    </row>
    <row r="9" spans="1:8" x14ac:dyDescent="0.25">
      <c r="A9" s="3"/>
      <c r="B9" s="6" t="s">
        <v>69</v>
      </c>
      <c r="C9" s="5"/>
      <c r="D9" s="14">
        <v>287</v>
      </c>
      <c r="E9" s="2"/>
      <c r="F9" s="18"/>
      <c r="H9" s="2" t="s">
        <v>105</v>
      </c>
    </row>
    <row r="10" spans="1:8" x14ac:dyDescent="0.25">
      <c r="A10" s="3"/>
      <c r="B10" s="5" t="s">
        <v>8</v>
      </c>
      <c r="C10" s="5"/>
      <c r="D10" s="14">
        <v>12000</v>
      </c>
      <c r="E10" s="2"/>
      <c r="F10" s="18"/>
      <c r="H10" s="2" t="s">
        <v>104</v>
      </c>
    </row>
    <row r="11" spans="1:8" x14ac:dyDescent="0.25">
      <c r="A11" s="3"/>
      <c r="B11" s="6" t="s">
        <v>70</v>
      </c>
      <c r="C11" s="5"/>
      <c r="D11" s="17">
        <v>0</v>
      </c>
      <c r="E11" s="2"/>
      <c r="F11" s="18"/>
      <c r="H11" s="2" t="s">
        <v>106</v>
      </c>
    </row>
    <row r="12" spans="1:8" x14ac:dyDescent="0.25">
      <c r="A12" s="3"/>
      <c r="B12" s="5" t="s">
        <v>120</v>
      </c>
      <c r="C12" s="3"/>
      <c r="D12" s="17">
        <v>7000</v>
      </c>
      <c r="E12" s="2"/>
      <c r="F12" s="18"/>
      <c r="H12" s="2"/>
    </row>
    <row r="13" spans="1:8" x14ac:dyDescent="0.25">
      <c r="A13" s="3"/>
      <c r="B13" s="5" t="s">
        <v>119</v>
      </c>
      <c r="C13" s="3"/>
      <c r="D13" s="17">
        <v>601</v>
      </c>
      <c r="E13" s="2"/>
      <c r="F13" s="18"/>
      <c r="H13" s="2" t="s">
        <v>122</v>
      </c>
    </row>
    <row r="14" spans="1:8" x14ac:dyDescent="0.25">
      <c r="A14" s="3"/>
      <c r="B14" s="5" t="s">
        <v>110</v>
      </c>
      <c r="C14" s="3"/>
      <c r="D14" s="17">
        <v>0</v>
      </c>
      <c r="E14" s="2"/>
      <c r="F14" s="18">
        <v>2500</v>
      </c>
      <c r="H14" s="2" t="s">
        <v>111</v>
      </c>
    </row>
    <row r="15" spans="1:8" x14ac:dyDescent="0.25">
      <c r="A15" s="3"/>
      <c r="B15" s="5"/>
      <c r="C15" s="3"/>
      <c r="D15" s="17"/>
      <c r="E15" s="2"/>
      <c r="F15" s="18"/>
      <c r="H15" s="2"/>
    </row>
    <row r="16" spans="1:8" x14ac:dyDescent="0.25">
      <c r="A16" s="3" t="s">
        <v>10</v>
      </c>
      <c r="B16" s="3"/>
      <c r="C16" s="3"/>
      <c r="D16" s="16">
        <f>SUM(D8+D10+D12+D13+D14)</f>
        <v>64601</v>
      </c>
      <c r="E16" s="2"/>
      <c r="F16" s="18"/>
      <c r="H16" s="2"/>
    </row>
    <row r="17" spans="1:8" x14ac:dyDescent="0.25">
      <c r="A17" s="4" t="s">
        <v>11</v>
      </c>
      <c r="B17" s="4"/>
      <c r="C17" s="4"/>
      <c r="D17" s="16">
        <f>SUM(D8:D14)</f>
        <v>64888</v>
      </c>
      <c r="E17" s="1"/>
      <c r="F17" s="20"/>
      <c r="H17" s="1"/>
    </row>
    <row r="18" spans="1:8" x14ac:dyDescent="0.25">
      <c r="A18" s="3"/>
      <c r="B18" s="3"/>
      <c r="C18" s="3"/>
      <c r="D18" s="16"/>
      <c r="E18" s="2"/>
      <c r="F18" s="18"/>
      <c r="H18" s="2"/>
    </row>
    <row r="19" spans="1:8" x14ac:dyDescent="0.25">
      <c r="A19" s="4" t="s">
        <v>64</v>
      </c>
      <c r="B19" s="3"/>
      <c r="C19" s="3"/>
      <c r="D19" s="17"/>
      <c r="E19" s="2"/>
      <c r="F19" s="18"/>
      <c r="H19" s="2"/>
    </row>
    <row r="20" spans="1:8" x14ac:dyDescent="0.25">
      <c r="A20" s="3"/>
      <c r="B20" s="8" t="s">
        <v>12</v>
      </c>
      <c r="C20" s="5"/>
      <c r="D20" s="17"/>
      <c r="E20" s="2"/>
      <c r="F20" s="18"/>
      <c r="H20" s="2"/>
    </row>
    <row r="21" spans="1:8" x14ac:dyDescent="0.25">
      <c r="A21" s="3"/>
      <c r="B21" s="5"/>
      <c r="C21" s="5" t="s">
        <v>63</v>
      </c>
      <c r="D21" s="17">
        <v>1500</v>
      </c>
      <c r="E21" s="2"/>
      <c r="F21" s="18">
        <v>1500</v>
      </c>
      <c r="H21" s="2"/>
    </row>
    <row r="22" spans="1:8" x14ac:dyDescent="0.25">
      <c r="A22" s="3"/>
      <c r="B22" s="4"/>
      <c r="C22" s="9" t="s">
        <v>13</v>
      </c>
      <c r="D22" s="17">
        <v>5500</v>
      </c>
      <c r="E22" s="2"/>
      <c r="F22" s="18">
        <v>5500</v>
      </c>
      <c r="H22" s="2" t="s">
        <v>121</v>
      </c>
    </row>
    <row r="23" spans="1:8" x14ac:dyDescent="0.25">
      <c r="A23" s="3"/>
      <c r="B23" s="4"/>
      <c r="C23" s="9" t="s">
        <v>14</v>
      </c>
      <c r="D23" s="17">
        <v>100</v>
      </c>
      <c r="E23" s="2"/>
      <c r="F23" s="18">
        <v>100</v>
      </c>
      <c r="H23" s="2"/>
    </row>
    <row r="24" spans="1:8" x14ac:dyDescent="0.25">
      <c r="A24" s="3"/>
      <c r="B24" s="4"/>
      <c r="C24" s="9" t="s">
        <v>15</v>
      </c>
      <c r="D24" s="17">
        <v>2000</v>
      </c>
      <c r="E24" s="2"/>
      <c r="F24" s="18">
        <v>2000</v>
      </c>
      <c r="H24" s="2"/>
    </row>
    <row r="25" spans="1:8" x14ac:dyDescent="0.25">
      <c r="A25" s="3"/>
      <c r="B25" s="4"/>
      <c r="C25" s="9" t="s">
        <v>16</v>
      </c>
      <c r="D25" s="93">
        <v>3100</v>
      </c>
      <c r="E25" s="2"/>
      <c r="F25" s="66">
        <f>SUM(Worksheet!B11:B12)</f>
        <v>3100</v>
      </c>
      <c r="H25" s="2" t="s">
        <v>85</v>
      </c>
    </row>
    <row r="26" spans="1:8" x14ac:dyDescent="0.25">
      <c r="A26" s="3"/>
      <c r="B26" s="4"/>
      <c r="C26" s="9" t="s">
        <v>17</v>
      </c>
      <c r="D26" s="17">
        <v>0</v>
      </c>
      <c r="E26" s="2"/>
      <c r="F26" s="18">
        <v>500</v>
      </c>
      <c r="H26" s="2"/>
    </row>
    <row r="27" spans="1:8" x14ac:dyDescent="0.25">
      <c r="A27" s="3"/>
      <c r="B27" s="4"/>
      <c r="C27" s="9" t="s">
        <v>18</v>
      </c>
      <c r="D27" s="17">
        <v>550</v>
      </c>
      <c r="E27" s="2"/>
      <c r="F27" s="18">
        <v>550</v>
      </c>
      <c r="H27" s="2" t="s">
        <v>109</v>
      </c>
    </row>
    <row r="28" spans="1:8" x14ac:dyDescent="0.25">
      <c r="A28" s="3"/>
      <c r="B28" s="5"/>
      <c r="C28" s="9" t="s">
        <v>19</v>
      </c>
      <c r="D28" s="17">
        <v>150</v>
      </c>
      <c r="E28" s="2"/>
      <c r="F28" s="18">
        <v>500</v>
      </c>
      <c r="H28" s="2"/>
    </row>
    <row r="29" spans="1:8" x14ac:dyDescent="0.25">
      <c r="A29" s="3"/>
      <c r="B29" s="4"/>
      <c r="C29" s="9" t="s">
        <v>20</v>
      </c>
      <c r="D29" s="17">
        <v>1000</v>
      </c>
      <c r="E29" s="2"/>
      <c r="F29" s="18"/>
      <c r="H29" s="2" t="s">
        <v>90</v>
      </c>
    </row>
    <row r="30" spans="1:8" x14ac:dyDescent="0.25">
      <c r="A30" s="3"/>
      <c r="B30" s="4"/>
      <c r="C30" s="9" t="s">
        <v>22</v>
      </c>
      <c r="D30" s="17">
        <v>290</v>
      </c>
      <c r="E30" s="2"/>
      <c r="F30" s="18">
        <f>SUM(Worksheet!B7:B8)</f>
        <v>290</v>
      </c>
      <c r="H30" s="2" t="s">
        <v>85</v>
      </c>
    </row>
    <row r="31" spans="1:8" x14ac:dyDescent="0.25">
      <c r="A31" s="3"/>
      <c r="B31" s="5"/>
      <c r="C31" s="9" t="s">
        <v>23</v>
      </c>
      <c r="D31" s="93">
        <v>330</v>
      </c>
      <c r="E31" s="2"/>
      <c r="F31" s="18">
        <v>330</v>
      </c>
      <c r="H31" s="2" t="s">
        <v>82</v>
      </c>
    </row>
    <row r="32" spans="1:8" x14ac:dyDescent="0.25">
      <c r="A32" s="3"/>
      <c r="B32" s="4"/>
      <c r="C32" s="9" t="s">
        <v>27</v>
      </c>
      <c r="D32" s="17"/>
      <c r="E32" s="2"/>
      <c r="F32" s="18"/>
      <c r="H32" s="2"/>
    </row>
    <row r="33" spans="1:8" x14ac:dyDescent="0.25">
      <c r="A33" s="3"/>
      <c r="B33" s="4"/>
      <c r="C33" s="10" t="s">
        <v>24</v>
      </c>
      <c r="D33" s="93">
        <v>2000</v>
      </c>
      <c r="E33" s="2"/>
      <c r="F33" s="66"/>
      <c r="H33" s="2" t="s">
        <v>112</v>
      </c>
    </row>
    <row r="34" spans="1:8" x14ac:dyDescent="0.25">
      <c r="A34" s="3"/>
      <c r="B34" s="4"/>
      <c r="C34" s="10" t="s">
        <v>86</v>
      </c>
      <c r="D34" s="17">
        <v>250</v>
      </c>
      <c r="E34" s="2"/>
      <c r="F34" s="66">
        <v>0</v>
      </c>
      <c r="H34" s="2" t="s">
        <v>113</v>
      </c>
    </row>
    <row r="35" spans="1:8" x14ac:dyDescent="0.25">
      <c r="A35" s="3"/>
      <c r="B35" s="4"/>
      <c r="C35" s="11" t="s">
        <v>28</v>
      </c>
      <c r="D35" s="17"/>
      <c r="E35" s="2"/>
      <c r="F35" s="18"/>
      <c r="H35" s="2"/>
    </row>
    <row r="36" spans="1:8" x14ac:dyDescent="0.25">
      <c r="A36" s="3"/>
      <c r="B36" s="4"/>
      <c r="C36" s="10" t="s">
        <v>29</v>
      </c>
      <c r="D36" s="17">
        <v>200</v>
      </c>
      <c r="E36" s="2"/>
      <c r="F36" s="18"/>
      <c r="H36" s="7"/>
    </row>
    <row r="37" spans="1:8" x14ac:dyDescent="0.25">
      <c r="A37" s="3"/>
      <c r="B37" s="4"/>
      <c r="C37" s="10" t="s">
        <v>30</v>
      </c>
      <c r="D37" s="17">
        <v>12000</v>
      </c>
      <c r="E37" s="2"/>
      <c r="F37" s="18"/>
      <c r="H37" s="7"/>
    </row>
    <row r="38" spans="1:8" x14ac:dyDescent="0.25">
      <c r="A38" s="3"/>
      <c r="B38" s="4"/>
      <c r="C38" s="10" t="s">
        <v>51</v>
      </c>
      <c r="D38" s="17">
        <v>1500</v>
      </c>
      <c r="E38" s="2"/>
      <c r="F38" s="18"/>
      <c r="H38" s="2" t="s">
        <v>114</v>
      </c>
    </row>
    <row r="39" spans="1:8" x14ac:dyDescent="0.25">
      <c r="A39" s="4" t="s">
        <v>26</v>
      </c>
      <c r="B39" s="4"/>
      <c r="C39" s="9"/>
      <c r="D39" s="70">
        <f>SUM(D21:D38)</f>
        <v>30470</v>
      </c>
      <c r="E39" s="2"/>
      <c r="F39" s="18"/>
      <c r="H39" s="2"/>
    </row>
    <row r="40" spans="1:8" x14ac:dyDescent="0.25">
      <c r="A40" s="3"/>
      <c r="B40" s="4"/>
      <c r="C40" s="9"/>
      <c r="D40" s="17"/>
      <c r="E40" s="2"/>
      <c r="F40" s="18"/>
      <c r="H40" s="2"/>
    </row>
    <row r="41" spans="1:8" x14ac:dyDescent="0.25">
      <c r="A41" s="3"/>
      <c r="B41" s="8" t="s">
        <v>31</v>
      </c>
      <c r="C41" s="5"/>
      <c r="D41" s="17"/>
      <c r="E41" s="2"/>
      <c r="F41" s="18"/>
      <c r="H41" s="2"/>
    </row>
    <row r="42" spans="1:8" x14ac:dyDescent="0.25">
      <c r="A42" s="3"/>
      <c r="B42" s="4"/>
      <c r="C42" s="9" t="s">
        <v>32</v>
      </c>
      <c r="D42" s="17">
        <v>3000</v>
      </c>
      <c r="E42" s="2"/>
      <c r="F42" s="18"/>
      <c r="H42" s="2"/>
    </row>
    <row r="43" spans="1:8" x14ac:dyDescent="0.25">
      <c r="A43" s="3"/>
      <c r="B43" s="4"/>
      <c r="C43" s="9" t="s">
        <v>33</v>
      </c>
      <c r="D43" s="17">
        <v>1000</v>
      </c>
      <c r="E43" s="2"/>
      <c r="F43" s="18"/>
      <c r="H43" s="2" t="s">
        <v>93</v>
      </c>
    </row>
    <row r="44" spans="1:8" x14ac:dyDescent="0.25">
      <c r="A44" s="3"/>
      <c r="B44" s="4"/>
      <c r="C44" s="9" t="s">
        <v>34</v>
      </c>
      <c r="D44" s="17">
        <v>500</v>
      </c>
      <c r="E44" s="2"/>
      <c r="F44" s="18"/>
      <c r="H44" s="2"/>
    </row>
    <row r="45" spans="1:8" x14ac:dyDescent="0.25">
      <c r="A45" s="3"/>
      <c r="B45" s="4"/>
      <c r="C45" s="9" t="s">
        <v>35</v>
      </c>
      <c r="D45" s="17">
        <v>250</v>
      </c>
      <c r="E45" s="2"/>
      <c r="F45" s="18"/>
      <c r="H45" s="2" t="s">
        <v>107</v>
      </c>
    </row>
    <row r="46" spans="1:8" x14ac:dyDescent="0.25">
      <c r="A46" s="4" t="s">
        <v>36</v>
      </c>
      <c r="B46" s="4"/>
      <c r="C46" s="9"/>
      <c r="D46" s="70">
        <f>SUM(D42:D45)</f>
        <v>4750</v>
      </c>
      <c r="E46" s="2"/>
      <c r="F46" s="18"/>
      <c r="H46" s="2"/>
    </row>
    <row r="47" spans="1:8" x14ac:dyDescent="0.25">
      <c r="A47" s="3"/>
      <c r="B47" s="4"/>
      <c r="C47" s="9"/>
      <c r="D47" s="17"/>
      <c r="E47" s="2"/>
      <c r="F47" s="18"/>
      <c r="H47" s="2"/>
    </row>
    <row r="48" spans="1:8" x14ac:dyDescent="0.25">
      <c r="A48" s="3"/>
      <c r="B48" s="8" t="s">
        <v>1</v>
      </c>
      <c r="C48" s="5"/>
      <c r="D48" s="17"/>
      <c r="E48" s="2"/>
      <c r="F48" s="18"/>
      <c r="H48" s="2"/>
    </row>
    <row r="49" spans="1:8" x14ac:dyDescent="0.25">
      <c r="A49" s="3"/>
      <c r="B49" s="4"/>
      <c r="C49" s="9" t="s">
        <v>37</v>
      </c>
      <c r="D49" s="14">
        <v>500</v>
      </c>
      <c r="E49" s="2"/>
      <c r="F49" s="18"/>
      <c r="H49" s="2"/>
    </row>
    <row r="50" spans="1:8" x14ac:dyDescent="0.25">
      <c r="A50" s="3"/>
      <c r="B50" s="4"/>
      <c r="C50" s="9" t="s">
        <v>38</v>
      </c>
      <c r="D50" s="14">
        <v>600</v>
      </c>
      <c r="E50" s="2"/>
      <c r="F50" s="18">
        <v>600</v>
      </c>
      <c r="H50" s="2"/>
    </row>
    <row r="51" spans="1:8" x14ac:dyDescent="0.25">
      <c r="A51" s="3"/>
      <c r="B51" s="4"/>
      <c r="C51" s="9" t="s">
        <v>39</v>
      </c>
      <c r="D51" s="80">
        <v>800</v>
      </c>
      <c r="E51" s="2"/>
      <c r="F51" s="18">
        <v>1000</v>
      </c>
      <c r="H51" s="100"/>
    </row>
    <row r="52" spans="1:8" x14ac:dyDescent="0.25">
      <c r="A52" s="3"/>
      <c r="B52" s="4"/>
      <c r="C52" s="9" t="s">
        <v>40</v>
      </c>
      <c r="D52" s="14">
        <v>150</v>
      </c>
      <c r="E52" s="2"/>
      <c r="F52" s="18"/>
      <c r="H52" s="2"/>
    </row>
    <row r="53" spans="1:8" x14ac:dyDescent="0.25">
      <c r="A53" s="3"/>
      <c r="B53" s="4"/>
      <c r="C53" s="9" t="s">
        <v>41</v>
      </c>
      <c r="D53" s="14"/>
      <c r="E53" s="2"/>
      <c r="F53" s="18"/>
      <c r="H53" s="2"/>
    </row>
    <row r="54" spans="1:8" x14ac:dyDescent="0.25">
      <c r="A54" s="3"/>
      <c r="B54" s="4"/>
      <c r="C54" s="10" t="s">
        <v>0</v>
      </c>
      <c r="D54" s="14">
        <v>2500</v>
      </c>
      <c r="E54" s="2"/>
      <c r="F54" s="18">
        <v>2500</v>
      </c>
      <c r="H54" s="2"/>
    </row>
    <row r="55" spans="1:8" x14ac:dyDescent="0.25">
      <c r="A55" s="3"/>
      <c r="B55" s="4"/>
      <c r="C55" s="10" t="s">
        <v>49</v>
      </c>
      <c r="D55" s="14">
        <v>1500</v>
      </c>
      <c r="E55" s="2"/>
      <c r="F55" s="18">
        <v>1500</v>
      </c>
      <c r="H55" s="2"/>
    </row>
    <row r="56" spans="1:8" x14ac:dyDescent="0.25">
      <c r="A56" s="3"/>
      <c r="B56" s="4"/>
      <c r="C56" s="9" t="s">
        <v>42</v>
      </c>
      <c r="D56" s="14">
        <v>200</v>
      </c>
      <c r="E56" s="2"/>
      <c r="F56" s="18">
        <v>200</v>
      </c>
      <c r="H56" s="2"/>
    </row>
    <row r="57" spans="1:8" x14ac:dyDescent="0.25">
      <c r="A57" s="3"/>
      <c r="B57" s="4"/>
      <c r="C57" s="9" t="s">
        <v>43</v>
      </c>
      <c r="D57" s="14">
        <v>150</v>
      </c>
      <c r="E57" s="2"/>
      <c r="F57" s="18">
        <v>150</v>
      </c>
      <c r="H57" s="2"/>
    </row>
    <row r="58" spans="1:8" x14ac:dyDescent="0.25">
      <c r="A58" s="3"/>
      <c r="B58" s="4"/>
      <c r="C58" s="9" t="s">
        <v>44</v>
      </c>
      <c r="D58" s="14">
        <v>150</v>
      </c>
      <c r="E58" s="2"/>
      <c r="F58" s="18">
        <v>150</v>
      </c>
      <c r="H58" s="2"/>
    </row>
    <row r="59" spans="1:8" x14ac:dyDescent="0.25">
      <c r="A59" s="3"/>
      <c r="B59" s="4"/>
      <c r="C59" s="9" t="s">
        <v>45</v>
      </c>
      <c r="D59" s="14">
        <v>2050</v>
      </c>
      <c r="E59" s="2"/>
      <c r="F59" s="18">
        <v>2175</v>
      </c>
      <c r="H59" s="23"/>
    </row>
    <row r="60" spans="1:8" x14ac:dyDescent="0.25">
      <c r="A60" s="3"/>
      <c r="B60" s="4"/>
      <c r="C60" s="9" t="s">
        <v>46</v>
      </c>
      <c r="D60" s="14">
        <v>250</v>
      </c>
      <c r="E60" s="2"/>
      <c r="F60" s="18">
        <v>250</v>
      </c>
      <c r="H60" s="2"/>
    </row>
    <row r="61" spans="1:8" x14ac:dyDescent="0.25">
      <c r="A61" s="3"/>
      <c r="B61" s="4"/>
      <c r="C61" s="9" t="s">
        <v>47</v>
      </c>
      <c r="D61" s="14">
        <v>0</v>
      </c>
      <c r="E61" s="2"/>
      <c r="F61" s="18"/>
      <c r="H61" s="2"/>
    </row>
    <row r="62" spans="1:8" x14ac:dyDescent="0.25">
      <c r="A62" s="3"/>
      <c r="B62" s="4"/>
      <c r="C62" s="9" t="s">
        <v>48</v>
      </c>
      <c r="D62" s="14">
        <v>200</v>
      </c>
      <c r="E62" s="2"/>
      <c r="F62" s="18">
        <v>200</v>
      </c>
      <c r="H62" s="2"/>
    </row>
    <row r="63" spans="1:8" x14ac:dyDescent="0.25">
      <c r="A63" s="4" t="s">
        <v>50</v>
      </c>
      <c r="B63" s="4"/>
      <c r="C63" s="9"/>
      <c r="D63" s="16">
        <f>SUM(D49:D62)</f>
        <v>9050</v>
      </c>
      <c r="E63" s="2"/>
      <c r="F63" s="18"/>
      <c r="H63" s="2"/>
    </row>
    <row r="64" spans="1:8" x14ac:dyDescent="0.25">
      <c r="A64" s="3"/>
      <c r="B64" s="4"/>
      <c r="C64" s="9"/>
      <c r="D64" s="14"/>
      <c r="E64" s="2"/>
      <c r="F64" s="18"/>
      <c r="H64" s="2"/>
    </row>
    <row r="65" spans="1:8" x14ac:dyDescent="0.25">
      <c r="A65" s="3"/>
      <c r="B65" s="8" t="s">
        <v>52</v>
      </c>
      <c r="C65" s="9"/>
      <c r="D65" s="14"/>
      <c r="E65" s="2"/>
      <c r="F65" s="18"/>
      <c r="H65" s="2"/>
    </row>
    <row r="66" spans="1:8" x14ac:dyDescent="0.25">
      <c r="A66" s="3"/>
      <c r="B66" s="5"/>
      <c r="C66" s="9" t="s">
        <v>53</v>
      </c>
      <c r="D66" s="14">
        <v>800</v>
      </c>
      <c r="E66" s="2"/>
      <c r="F66" s="18"/>
      <c r="H66" s="2" t="s">
        <v>126</v>
      </c>
    </row>
    <row r="67" spans="1:8" x14ac:dyDescent="0.25">
      <c r="A67" s="3"/>
      <c r="B67" s="5"/>
      <c r="C67" s="9" t="s">
        <v>54</v>
      </c>
      <c r="D67" s="14">
        <v>500</v>
      </c>
      <c r="E67" s="2"/>
      <c r="F67" s="18"/>
      <c r="H67" s="2"/>
    </row>
    <row r="68" spans="1:8" x14ac:dyDescent="0.25">
      <c r="A68" s="3"/>
      <c r="B68" s="5"/>
      <c r="C68" s="9" t="s">
        <v>55</v>
      </c>
      <c r="D68" s="14">
        <v>900</v>
      </c>
      <c r="E68" s="2"/>
      <c r="F68" s="18"/>
      <c r="H68" s="2"/>
    </row>
    <row r="69" spans="1:8" x14ac:dyDescent="0.25">
      <c r="A69" s="3"/>
      <c r="B69" s="5"/>
      <c r="C69" s="9" t="s">
        <v>56</v>
      </c>
      <c r="D69" s="14">
        <v>630</v>
      </c>
      <c r="E69" s="2"/>
      <c r="F69" s="18"/>
      <c r="H69" s="2"/>
    </row>
    <row r="70" spans="1:8" x14ac:dyDescent="0.25">
      <c r="A70" s="3"/>
      <c r="B70" s="4"/>
      <c r="C70" s="9" t="s">
        <v>57</v>
      </c>
      <c r="D70" s="14">
        <v>0</v>
      </c>
      <c r="E70" s="2"/>
      <c r="F70" s="18"/>
      <c r="H70" s="2"/>
    </row>
    <row r="71" spans="1:8" x14ac:dyDescent="0.25">
      <c r="A71" s="4" t="s">
        <v>58</v>
      </c>
      <c r="B71" s="4"/>
      <c r="C71" s="9"/>
      <c r="D71" s="16">
        <f>SUM(D66:D70)</f>
        <v>2830</v>
      </c>
      <c r="E71" s="2"/>
      <c r="F71" s="18"/>
      <c r="H71" s="2"/>
    </row>
    <row r="72" spans="1:8" x14ac:dyDescent="0.25">
      <c r="A72" s="3"/>
      <c r="B72" s="4"/>
      <c r="C72" s="9"/>
      <c r="D72" s="14"/>
      <c r="E72" s="2"/>
      <c r="F72" s="18"/>
      <c r="H72" s="2"/>
    </row>
    <row r="73" spans="1:8" x14ac:dyDescent="0.25">
      <c r="A73" s="3"/>
      <c r="B73" s="8" t="s">
        <v>59</v>
      </c>
      <c r="C73" s="9"/>
      <c r="D73" s="14"/>
      <c r="E73" s="2"/>
      <c r="F73" s="18"/>
      <c r="H73" s="2"/>
    </row>
    <row r="74" spans="1:8" x14ac:dyDescent="0.25">
      <c r="A74" s="3"/>
      <c r="B74" s="4"/>
      <c r="C74" s="9" t="s">
        <v>60</v>
      </c>
      <c r="D74" s="14">
        <v>13000</v>
      </c>
      <c r="E74" s="2"/>
      <c r="F74" s="18"/>
      <c r="H74" s="2" t="s">
        <v>130</v>
      </c>
    </row>
    <row r="75" spans="1:8" x14ac:dyDescent="0.25">
      <c r="A75" s="3"/>
      <c r="B75" s="4"/>
      <c r="C75" s="9" t="s">
        <v>61</v>
      </c>
      <c r="D75" s="14">
        <v>250</v>
      </c>
      <c r="E75" s="2"/>
      <c r="F75" s="18"/>
      <c r="H75" s="2" t="s">
        <v>131</v>
      </c>
    </row>
    <row r="76" spans="1:8" x14ac:dyDescent="0.25">
      <c r="A76" s="4" t="s">
        <v>62</v>
      </c>
      <c r="B76" s="4"/>
      <c r="C76" s="9"/>
      <c r="D76" s="16">
        <f>SUM(D74:D75)</f>
        <v>13250</v>
      </c>
      <c r="E76" s="2"/>
      <c r="F76" s="18"/>
      <c r="H76" s="2"/>
    </row>
    <row r="77" spans="1:8" x14ac:dyDescent="0.25">
      <c r="A77" s="3"/>
      <c r="B77" s="4"/>
      <c r="C77" s="9"/>
      <c r="D77" s="14"/>
      <c r="E77" s="2"/>
      <c r="F77" s="18"/>
      <c r="H77" s="2"/>
    </row>
    <row r="78" spans="1:8" x14ac:dyDescent="0.25">
      <c r="A78" s="4" t="s">
        <v>65</v>
      </c>
      <c r="B78" s="4"/>
      <c r="C78" s="4"/>
      <c r="D78" s="16">
        <f>+SUM(D39+D46+D63+D71+D76)</f>
        <v>60350</v>
      </c>
      <c r="E78" s="1"/>
      <c r="F78" s="20"/>
      <c r="H78" s="1"/>
    </row>
    <row r="79" spans="1:8" x14ac:dyDescent="0.25">
      <c r="A79" s="3"/>
      <c r="B79" s="3"/>
      <c r="C79" s="3"/>
      <c r="D79" s="14"/>
      <c r="E79" s="2"/>
      <c r="F79" s="18"/>
      <c r="H79" s="2"/>
    </row>
    <row r="80" spans="1:8" x14ac:dyDescent="0.25">
      <c r="A80" s="4" t="s">
        <v>66</v>
      </c>
      <c r="B80" s="4"/>
      <c r="C80" s="4"/>
      <c r="D80" s="16">
        <f>SUM(D16-D78)</f>
        <v>4251</v>
      </c>
      <c r="E80" s="1"/>
      <c r="F80" s="20"/>
      <c r="H80" s="1"/>
    </row>
    <row r="81" spans="1:8" x14ac:dyDescent="0.25">
      <c r="A81" s="4"/>
      <c r="B81" s="4"/>
      <c r="C81" s="4"/>
      <c r="D81" s="16"/>
      <c r="E81" s="1"/>
      <c r="F81" s="20"/>
      <c r="H81" s="1"/>
    </row>
    <row r="82" spans="1:8" x14ac:dyDescent="0.25">
      <c r="A82" s="4" t="s">
        <v>127</v>
      </c>
      <c r="B82" s="4"/>
      <c r="C82" s="4"/>
      <c r="D82" s="16">
        <f>SUM(D78+D80)</f>
        <v>64601</v>
      </c>
      <c r="E82" s="1"/>
      <c r="F82" s="20"/>
      <c r="H82" s="1"/>
    </row>
    <row r="83" spans="1:8" x14ac:dyDescent="0.25">
      <c r="A83" s="2"/>
      <c r="B83" s="2"/>
      <c r="C83" s="2"/>
      <c r="D83" s="14"/>
      <c r="E83" s="2"/>
      <c r="F83" s="18"/>
      <c r="H83" s="2"/>
    </row>
    <row r="84" spans="1:8" x14ac:dyDescent="0.25">
      <c r="A84" s="1" t="s">
        <v>118</v>
      </c>
      <c r="B84" s="1"/>
      <c r="C84" s="1"/>
      <c r="D84" s="16">
        <f>SUM(D80+D5)</f>
        <v>23178.18</v>
      </c>
      <c r="E84" s="1"/>
      <c r="F84" s="20"/>
      <c r="H84" s="2" t="s">
        <v>115</v>
      </c>
    </row>
    <row r="85" spans="1:8" x14ac:dyDescent="0.25">
      <c r="H85" s="71">
        <f>SUM(D78/12*3)</f>
        <v>15087.5</v>
      </c>
    </row>
    <row r="87" spans="1:8" x14ac:dyDescent="0.25">
      <c r="D87" s="7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selection activeCell="A49" sqref="A49"/>
    </sheetView>
  </sheetViews>
  <sheetFormatPr defaultRowHeight="15" x14ac:dyDescent="0.25"/>
  <cols>
    <col min="1" max="2" width="4.85546875" style="2" customWidth="1"/>
    <col min="3" max="3" width="40.7109375" style="2" customWidth="1"/>
    <col min="4" max="4" width="2.85546875" style="2" customWidth="1"/>
    <col min="5" max="5" width="12.7109375" style="37" customWidth="1"/>
    <col min="6" max="6" width="3.7109375" style="7" customWidth="1"/>
    <col min="7" max="7" width="0" style="38" hidden="1" customWidth="1"/>
    <col min="8" max="8" width="3.7109375" style="37" hidden="1" customWidth="1"/>
    <col min="9" max="9" width="0" style="37" hidden="1" customWidth="1"/>
    <col min="10" max="10" width="3.7109375" style="37" hidden="1" customWidth="1"/>
    <col min="11" max="11" width="14" style="28" customWidth="1"/>
    <col min="12" max="12" width="3.7109375" style="2" customWidth="1"/>
    <col min="13" max="13" width="12.7109375" style="61" customWidth="1"/>
    <col min="14" max="14" width="3.7109375" style="65" customWidth="1"/>
    <col min="15" max="15" width="13.42578125" style="61" customWidth="1"/>
    <col min="16" max="16" width="3.7109375" style="2" customWidth="1"/>
    <col min="17" max="17" width="12.7109375" style="73" customWidth="1"/>
    <col min="18" max="18" width="3.7109375" style="7" customWidth="1"/>
    <col min="19" max="19" width="12.7109375" style="74" customWidth="1"/>
    <col min="20" max="20" width="9.140625" style="2"/>
    <col min="21" max="21" width="27.85546875" style="2" customWidth="1"/>
    <col min="22" max="16384" width="9.140625" style="2"/>
  </cols>
  <sheetData>
    <row r="1" spans="1:21" x14ac:dyDescent="0.25">
      <c r="A1" s="81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4"/>
      <c r="M1" s="65"/>
      <c r="O1" s="65"/>
      <c r="Q1" s="80"/>
      <c r="S1" s="66"/>
    </row>
    <row r="2" spans="1:21" x14ac:dyDescent="0.25">
      <c r="A2" s="22"/>
      <c r="B2" s="22"/>
      <c r="C2" s="22"/>
      <c r="D2" s="22"/>
      <c r="E2" s="94" t="s">
        <v>75</v>
      </c>
      <c r="F2" s="95"/>
      <c r="G2" s="95"/>
      <c r="H2" s="95"/>
      <c r="I2" s="95"/>
      <c r="J2" s="95"/>
      <c r="K2" s="95"/>
      <c r="M2" s="96" t="s">
        <v>78</v>
      </c>
      <c r="N2" s="97"/>
      <c r="O2" s="97"/>
      <c r="Q2" s="98" t="s">
        <v>125</v>
      </c>
      <c r="R2" s="99"/>
      <c r="S2" s="99"/>
    </row>
    <row r="3" spans="1:21" x14ac:dyDescent="0.25">
      <c r="A3" s="12"/>
      <c r="B3" s="12"/>
      <c r="C3" s="12"/>
      <c r="D3" s="12"/>
      <c r="E3" s="29" t="s">
        <v>4</v>
      </c>
      <c r="F3" s="25"/>
      <c r="G3" s="30" t="s">
        <v>67</v>
      </c>
      <c r="H3" s="31"/>
      <c r="I3" s="31" t="s">
        <v>68</v>
      </c>
      <c r="J3" s="29"/>
      <c r="K3" s="32" t="s">
        <v>71</v>
      </c>
      <c r="M3" s="62" t="s">
        <v>4</v>
      </c>
      <c r="N3" s="67"/>
      <c r="O3" s="62" t="s">
        <v>5</v>
      </c>
      <c r="Q3" s="75" t="s">
        <v>4</v>
      </c>
      <c r="S3" s="76" t="s">
        <v>5</v>
      </c>
      <c r="U3" s="1"/>
    </row>
    <row r="4" spans="1:21" x14ac:dyDescent="0.25">
      <c r="A4" s="12"/>
      <c r="B4" s="12"/>
      <c r="C4" s="12"/>
      <c r="D4" s="12"/>
      <c r="E4" s="84" t="s">
        <v>75</v>
      </c>
      <c r="F4" s="85"/>
      <c r="G4" s="86" t="s">
        <v>5</v>
      </c>
      <c r="H4" s="87"/>
      <c r="I4" s="87" t="s">
        <v>5</v>
      </c>
      <c r="J4" s="84"/>
      <c r="K4" s="88" t="s">
        <v>80</v>
      </c>
      <c r="M4" s="89" t="s">
        <v>78</v>
      </c>
      <c r="N4" s="90"/>
      <c r="O4" s="89" t="s">
        <v>79</v>
      </c>
      <c r="Q4" s="91" t="s">
        <v>125</v>
      </c>
      <c r="R4" s="27"/>
      <c r="S4" s="92" t="s">
        <v>125</v>
      </c>
    </row>
    <row r="5" spans="1:21" s="1" customFormat="1" x14ac:dyDescent="0.25">
      <c r="A5" s="4" t="s">
        <v>3</v>
      </c>
      <c r="B5" s="4"/>
      <c r="C5" s="4"/>
      <c r="E5" s="34">
        <v>12121.56</v>
      </c>
      <c r="F5" s="26"/>
      <c r="G5" s="33">
        <v>11874.77</v>
      </c>
      <c r="H5" s="31"/>
      <c r="I5" s="31"/>
      <c r="J5" s="29"/>
      <c r="K5" s="36">
        <f>SUM(G5+I5)</f>
        <v>11874.77</v>
      </c>
      <c r="M5" s="63"/>
      <c r="N5" s="68"/>
      <c r="O5" s="63"/>
      <c r="Q5" s="77">
        <v>33264.620000000003</v>
      </c>
      <c r="R5" s="26"/>
      <c r="S5" s="78"/>
    </row>
    <row r="6" spans="1:21" x14ac:dyDescent="0.25">
      <c r="A6" s="3"/>
      <c r="B6" s="3"/>
      <c r="C6" s="3"/>
    </row>
    <row r="7" spans="1:21" x14ac:dyDescent="0.25">
      <c r="A7" s="4" t="s">
        <v>6</v>
      </c>
      <c r="B7" s="3"/>
      <c r="C7" s="3"/>
    </row>
    <row r="8" spans="1:21" x14ac:dyDescent="0.25">
      <c r="A8" s="3"/>
      <c r="B8" s="5" t="s">
        <v>7</v>
      </c>
      <c r="C8" s="5"/>
      <c r="E8" s="39">
        <v>50000</v>
      </c>
      <c r="G8" s="38">
        <v>35710</v>
      </c>
      <c r="I8" s="38">
        <v>8081</v>
      </c>
      <c r="K8" s="28">
        <f>SUM(G8+I8)</f>
        <v>43791</v>
      </c>
      <c r="M8" s="61">
        <v>50000</v>
      </c>
      <c r="O8" s="61">
        <v>46108</v>
      </c>
      <c r="Q8" s="73">
        <v>50000</v>
      </c>
      <c r="S8" s="74">
        <v>49082</v>
      </c>
    </row>
    <row r="9" spans="1:21" x14ac:dyDescent="0.25">
      <c r="A9" s="3"/>
      <c r="B9" s="6" t="s">
        <v>69</v>
      </c>
      <c r="C9" s="5"/>
      <c r="E9" s="39">
        <v>988</v>
      </c>
      <c r="G9" s="38">
        <v>988</v>
      </c>
      <c r="I9" s="38"/>
      <c r="K9" s="28">
        <f t="shared" ref="K9:K11" si="0">SUM(G9+I9)</f>
        <v>988</v>
      </c>
      <c r="S9" s="74">
        <v>60</v>
      </c>
    </row>
    <row r="10" spans="1:21" x14ac:dyDescent="0.25">
      <c r="A10" s="3"/>
      <c r="B10" s="5" t="s">
        <v>8</v>
      </c>
      <c r="C10" s="5"/>
      <c r="E10" s="39">
        <v>6000</v>
      </c>
      <c r="G10" s="40">
        <v>0</v>
      </c>
      <c r="H10" s="41"/>
      <c r="I10" s="40"/>
      <c r="K10" s="28">
        <f t="shared" si="0"/>
        <v>0</v>
      </c>
      <c r="M10" s="61">
        <v>22000</v>
      </c>
      <c r="O10" s="61">
        <v>11065.64</v>
      </c>
      <c r="Q10" s="73">
        <v>22000</v>
      </c>
      <c r="S10" s="74">
        <v>17535</v>
      </c>
    </row>
    <row r="11" spans="1:21" x14ac:dyDescent="0.25">
      <c r="A11" s="3"/>
      <c r="B11" s="6" t="s">
        <v>70</v>
      </c>
      <c r="C11" s="5"/>
      <c r="E11" s="39">
        <v>771.27</v>
      </c>
      <c r="G11" s="40">
        <v>942.27</v>
      </c>
      <c r="H11" s="41"/>
      <c r="I11" s="40"/>
      <c r="K11" s="28">
        <f t="shared" si="0"/>
        <v>942.27</v>
      </c>
      <c r="Q11" s="79"/>
    </row>
    <row r="12" spans="1:21" x14ac:dyDescent="0.25">
      <c r="A12" s="3"/>
      <c r="B12" s="5" t="s">
        <v>9</v>
      </c>
      <c r="C12" s="3"/>
      <c r="E12" s="39">
        <v>11000</v>
      </c>
      <c r="G12" s="40">
        <v>3149.87</v>
      </c>
      <c r="H12" s="41"/>
      <c r="I12" s="40">
        <v>5299.87</v>
      </c>
      <c r="K12" s="28">
        <f>SUM(G12+I12)</f>
        <v>8449.74</v>
      </c>
      <c r="M12" s="61">
        <v>18000</v>
      </c>
      <c r="O12" s="61">
        <v>7900</v>
      </c>
      <c r="Q12" s="79">
        <v>18000</v>
      </c>
      <c r="S12" s="74">
        <v>21500</v>
      </c>
    </row>
    <row r="13" spans="1:21" x14ac:dyDescent="0.25">
      <c r="A13" s="3"/>
      <c r="B13" s="5" t="s">
        <v>119</v>
      </c>
      <c r="C13" s="3"/>
      <c r="E13" s="39"/>
      <c r="G13" s="41"/>
      <c r="H13" s="41"/>
      <c r="I13" s="40"/>
      <c r="Q13" s="79"/>
      <c r="S13" s="74">
        <v>943.08</v>
      </c>
    </row>
    <row r="14" spans="1:21" x14ac:dyDescent="0.25">
      <c r="A14" s="3" t="s">
        <v>10</v>
      </c>
      <c r="B14" s="3"/>
      <c r="C14" s="3"/>
      <c r="E14" s="42">
        <f>SUM(E8:E12)</f>
        <v>68759.26999999999</v>
      </c>
      <c r="G14" s="43">
        <f>SUM(G8:G12)</f>
        <v>40790.14</v>
      </c>
      <c r="I14" s="43"/>
      <c r="K14" s="44">
        <f>SUM(K8:K12)</f>
        <v>54171.009999999995</v>
      </c>
      <c r="N14" s="69"/>
      <c r="O14" s="64"/>
      <c r="Q14" s="77"/>
    </row>
    <row r="15" spans="1:21" s="1" customFormat="1" x14ac:dyDescent="0.25">
      <c r="A15" s="4" t="s">
        <v>11</v>
      </c>
      <c r="B15" s="4"/>
      <c r="C15" s="4"/>
      <c r="E15" s="45">
        <f>SUM(E14+E5)</f>
        <v>80880.829999999987</v>
      </c>
      <c r="F15" s="26"/>
      <c r="G15" s="38">
        <f>SUM(G5+G14)</f>
        <v>52664.91</v>
      </c>
      <c r="H15" s="46"/>
      <c r="I15" s="38">
        <f>SUM(I8:I12)</f>
        <v>13380.869999999999</v>
      </c>
      <c r="J15" s="35"/>
      <c r="K15" s="36">
        <f>SUM(K5+K14)</f>
        <v>66045.78</v>
      </c>
      <c r="M15" s="63"/>
      <c r="N15" s="68"/>
      <c r="O15" s="63"/>
      <c r="Q15" s="77"/>
      <c r="R15" s="26"/>
      <c r="S15" s="78"/>
    </row>
    <row r="16" spans="1:21" x14ac:dyDescent="0.25">
      <c r="A16" s="3"/>
      <c r="B16" s="3"/>
      <c r="C16" s="3"/>
      <c r="Q16" s="77"/>
    </row>
    <row r="17" spans="1:19" x14ac:dyDescent="0.25">
      <c r="A17" s="4" t="s">
        <v>64</v>
      </c>
      <c r="B17" s="3"/>
      <c r="C17" s="3"/>
      <c r="Q17" s="79"/>
    </row>
    <row r="18" spans="1:19" x14ac:dyDescent="0.25">
      <c r="A18" s="3"/>
      <c r="B18" s="8" t="s">
        <v>12</v>
      </c>
      <c r="C18" s="5"/>
      <c r="E18" s="39"/>
      <c r="Q18" s="79"/>
    </row>
    <row r="19" spans="1:19" x14ac:dyDescent="0.25">
      <c r="A19" s="3"/>
      <c r="B19" s="5"/>
      <c r="C19" s="5" t="s">
        <v>63</v>
      </c>
      <c r="E19" s="39">
        <v>1500</v>
      </c>
      <c r="G19" s="38">
        <v>1313.13</v>
      </c>
      <c r="I19" s="38">
        <v>73.5</v>
      </c>
      <c r="K19" s="28">
        <f>SUM(G19+I19)</f>
        <v>1386.63</v>
      </c>
      <c r="M19" s="61">
        <v>1500</v>
      </c>
      <c r="O19" s="61">
        <v>1538</v>
      </c>
      <c r="Q19" s="79" t="s">
        <v>123</v>
      </c>
    </row>
    <row r="20" spans="1:19" x14ac:dyDescent="0.25">
      <c r="A20" s="3"/>
      <c r="B20" s="4"/>
      <c r="C20" s="9" t="s">
        <v>13</v>
      </c>
      <c r="E20" s="39">
        <v>2000</v>
      </c>
      <c r="G20" s="38">
        <v>950</v>
      </c>
      <c r="I20" s="38"/>
      <c r="K20" s="28">
        <f t="shared" ref="K20:K22" si="1">SUM(G20+I20)</f>
        <v>950</v>
      </c>
      <c r="M20" s="61">
        <v>4000</v>
      </c>
      <c r="O20" s="61">
        <v>2650</v>
      </c>
      <c r="Q20" s="79">
        <v>4000</v>
      </c>
      <c r="S20" s="74">
        <v>3414</v>
      </c>
    </row>
    <row r="21" spans="1:19" x14ac:dyDescent="0.25">
      <c r="A21" s="3"/>
      <c r="B21" s="4"/>
      <c r="C21" s="9" t="s">
        <v>14</v>
      </c>
      <c r="E21" s="39">
        <v>250</v>
      </c>
      <c r="G21" s="38">
        <v>12</v>
      </c>
      <c r="I21" s="38"/>
      <c r="K21" s="28">
        <f t="shared" si="1"/>
        <v>12</v>
      </c>
      <c r="M21" s="61">
        <v>50</v>
      </c>
      <c r="O21" s="61">
        <v>500</v>
      </c>
      <c r="Q21" s="79">
        <v>50</v>
      </c>
      <c r="S21" s="74">
        <v>62</v>
      </c>
    </row>
    <row r="22" spans="1:19" x14ac:dyDescent="0.25">
      <c r="A22" s="3"/>
      <c r="B22" s="4"/>
      <c r="C22" s="9" t="s">
        <v>15</v>
      </c>
      <c r="E22" s="39">
        <v>3100</v>
      </c>
      <c r="G22" s="38">
        <v>3061.28</v>
      </c>
      <c r="I22" s="38"/>
      <c r="K22" s="28">
        <f t="shared" si="1"/>
        <v>3061.28</v>
      </c>
      <c r="M22" s="61">
        <v>3061.28</v>
      </c>
      <c r="O22" s="61">
        <v>3061.28</v>
      </c>
      <c r="Q22" s="79">
        <v>2750</v>
      </c>
      <c r="S22" s="74">
        <v>3061.25</v>
      </c>
    </row>
    <row r="23" spans="1:19" x14ac:dyDescent="0.25">
      <c r="A23" s="3"/>
      <c r="B23" s="4"/>
      <c r="C23" s="9" t="s">
        <v>16</v>
      </c>
      <c r="E23" s="39">
        <v>4000</v>
      </c>
      <c r="G23" s="38">
        <v>1645.94</v>
      </c>
      <c r="I23" s="38">
        <v>483.81</v>
      </c>
      <c r="K23" s="28">
        <f>SUM(G23+I23)</f>
        <v>2129.75</v>
      </c>
      <c r="M23" s="61">
        <v>6000</v>
      </c>
      <c r="O23" s="61">
        <v>2728.14</v>
      </c>
      <c r="Q23" s="79">
        <v>11000</v>
      </c>
      <c r="S23" s="74">
        <v>10243.61</v>
      </c>
    </row>
    <row r="24" spans="1:19" x14ac:dyDescent="0.25">
      <c r="A24" s="3"/>
      <c r="B24" s="4"/>
      <c r="C24" s="9" t="s">
        <v>17</v>
      </c>
      <c r="E24" s="39">
        <v>1000</v>
      </c>
      <c r="G24" s="38">
        <v>0</v>
      </c>
      <c r="I24" s="38"/>
      <c r="M24" s="61">
        <v>1000</v>
      </c>
      <c r="O24" s="61">
        <v>50</v>
      </c>
      <c r="Q24" s="79">
        <v>1500</v>
      </c>
      <c r="S24" s="74">
        <v>563.34</v>
      </c>
    </row>
    <row r="25" spans="1:19" x14ac:dyDescent="0.25">
      <c r="A25" s="3"/>
      <c r="B25" s="4"/>
      <c r="C25" s="9" t="s">
        <v>18</v>
      </c>
      <c r="E25" s="39">
        <v>720</v>
      </c>
      <c r="G25" s="38">
        <v>674</v>
      </c>
      <c r="I25" s="38"/>
      <c r="K25" s="28">
        <f t="shared" ref="K25" si="2">SUM(G25+I25)</f>
        <v>674</v>
      </c>
      <c r="M25" s="61">
        <v>700</v>
      </c>
      <c r="O25" s="61">
        <v>700</v>
      </c>
      <c r="Q25" s="79">
        <v>700</v>
      </c>
      <c r="S25" s="74">
        <v>90</v>
      </c>
    </row>
    <row r="26" spans="1:19" x14ac:dyDescent="0.25">
      <c r="A26" s="3"/>
      <c r="B26" s="5"/>
      <c r="C26" s="9" t="s">
        <v>19</v>
      </c>
      <c r="E26" s="39">
        <v>500</v>
      </c>
      <c r="G26" s="38">
        <v>0</v>
      </c>
      <c r="I26" s="38"/>
      <c r="M26" s="61">
        <v>500</v>
      </c>
      <c r="O26" s="61">
        <v>120</v>
      </c>
      <c r="Q26" s="79">
        <v>0</v>
      </c>
      <c r="S26" s="74">
        <v>0</v>
      </c>
    </row>
    <row r="27" spans="1:19" x14ac:dyDescent="0.25">
      <c r="A27" s="3"/>
      <c r="B27" s="4"/>
      <c r="C27" s="9" t="s">
        <v>20</v>
      </c>
      <c r="E27" s="39">
        <v>1100</v>
      </c>
      <c r="G27" s="38">
        <v>811.19</v>
      </c>
      <c r="I27" s="38">
        <v>206.28</v>
      </c>
      <c r="K27" s="28">
        <f>SUM(G27+I27)</f>
        <v>1017.47</v>
      </c>
      <c r="M27" s="61">
        <v>1500</v>
      </c>
      <c r="O27" s="61">
        <v>673.27</v>
      </c>
      <c r="Q27" s="79">
        <v>2000</v>
      </c>
      <c r="S27" s="74">
        <v>866.85</v>
      </c>
    </row>
    <row r="28" spans="1:19" x14ac:dyDescent="0.25">
      <c r="A28" s="3"/>
      <c r="B28" s="4"/>
      <c r="C28" s="9" t="s">
        <v>21</v>
      </c>
      <c r="E28" s="39">
        <v>400</v>
      </c>
      <c r="G28" s="38">
        <v>0</v>
      </c>
      <c r="I28" s="38">
        <v>246.01</v>
      </c>
      <c r="K28" s="28">
        <f>SUM(G28+I28)</f>
        <v>246.01</v>
      </c>
      <c r="M28" s="61">
        <v>438.72</v>
      </c>
      <c r="Q28" s="79">
        <v>500</v>
      </c>
      <c r="S28" s="74">
        <v>0</v>
      </c>
    </row>
    <row r="29" spans="1:19" x14ac:dyDescent="0.25">
      <c r="A29" s="3"/>
      <c r="B29" s="4"/>
      <c r="C29" s="9" t="s">
        <v>22</v>
      </c>
      <c r="E29" s="39">
        <v>150</v>
      </c>
      <c r="G29" s="38">
        <v>10.75</v>
      </c>
      <c r="I29" s="38">
        <v>9.8000000000000007</v>
      </c>
      <c r="K29" s="28">
        <f>SUM(G29+I29)</f>
        <v>20.55</v>
      </c>
      <c r="M29" s="61">
        <v>150</v>
      </c>
      <c r="O29" s="61">
        <v>70.930000000000007</v>
      </c>
      <c r="Q29" s="79">
        <v>100</v>
      </c>
      <c r="S29" s="74">
        <v>125.02</v>
      </c>
    </row>
    <row r="30" spans="1:19" x14ac:dyDescent="0.25">
      <c r="A30" s="3"/>
      <c r="B30" s="5"/>
      <c r="C30" s="9" t="s">
        <v>23</v>
      </c>
      <c r="E30" s="39">
        <v>200</v>
      </c>
      <c r="G30" s="38">
        <v>0</v>
      </c>
      <c r="I30" s="38">
        <v>31.37</v>
      </c>
      <c r="K30" s="28">
        <f>SUM(G30+I30)</f>
        <v>31.37</v>
      </c>
      <c r="M30" s="61">
        <v>160</v>
      </c>
      <c r="Q30" s="79">
        <v>160</v>
      </c>
      <c r="S30" s="74">
        <v>139.9</v>
      </c>
    </row>
    <row r="31" spans="1:19" x14ac:dyDescent="0.25">
      <c r="A31" s="3"/>
      <c r="B31" s="4"/>
      <c r="C31" s="9" t="s">
        <v>27</v>
      </c>
      <c r="E31" s="39"/>
      <c r="I31" s="38"/>
      <c r="Q31" s="79"/>
    </row>
    <row r="32" spans="1:19" x14ac:dyDescent="0.25">
      <c r="A32" s="3"/>
      <c r="B32" s="4"/>
      <c r="C32" s="10" t="s">
        <v>24</v>
      </c>
      <c r="E32" s="39">
        <v>3600</v>
      </c>
      <c r="G32" s="38">
        <v>2095.44</v>
      </c>
      <c r="I32" s="38">
        <v>379.25</v>
      </c>
      <c r="K32" s="28">
        <f>SUM(G32+I32)</f>
        <v>2474.69</v>
      </c>
      <c r="M32" s="61">
        <v>2750</v>
      </c>
      <c r="O32" s="61">
        <v>3033.84</v>
      </c>
      <c r="Q32" s="79">
        <v>2750</v>
      </c>
      <c r="S32" s="74">
        <v>2333.85</v>
      </c>
    </row>
    <row r="33" spans="1:19" x14ac:dyDescent="0.25">
      <c r="A33" s="3"/>
      <c r="B33" s="4"/>
      <c r="C33" s="10" t="s">
        <v>25</v>
      </c>
      <c r="E33" s="39">
        <v>1000</v>
      </c>
      <c r="G33" s="38">
        <v>376.04</v>
      </c>
      <c r="I33" s="38"/>
      <c r="K33" s="28">
        <f>SUM(G33+I33)</f>
        <v>376.04</v>
      </c>
      <c r="M33" s="61">
        <v>1000</v>
      </c>
      <c r="O33" s="61">
        <v>881.76</v>
      </c>
      <c r="Q33" s="79">
        <v>1000</v>
      </c>
      <c r="S33" s="74">
        <v>723.5</v>
      </c>
    </row>
    <row r="34" spans="1:19" x14ac:dyDescent="0.25">
      <c r="A34" s="3"/>
      <c r="B34" s="4"/>
      <c r="C34" s="11" t="s">
        <v>28</v>
      </c>
      <c r="E34" s="39"/>
      <c r="I34" s="38"/>
      <c r="Q34" s="79"/>
    </row>
    <row r="35" spans="1:19" x14ac:dyDescent="0.25">
      <c r="A35" s="3"/>
      <c r="B35" s="4"/>
      <c r="C35" s="10" t="s">
        <v>29</v>
      </c>
      <c r="E35" s="39">
        <v>500</v>
      </c>
      <c r="G35" s="38">
        <v>0</v>
      </c>
      <c r="I35" s="38">
        <v>42.65</v>
      </c>
      <c r="K35" s="28">
        <f>SUM(G35+I35)</f>
        <v>42.65</v>
      </c>
      <c r="M35" s="61">
        <v>500</v>
      </c>
      <c r="Q35" s="79">
        <v>250</v>
      </c>
      <c r="S35" s="74">
        <v>163.72</v>
      </c>
    </row>
    <row r="36" spans="1:19" x14ac:dyDescent="0.25">
      <c r="A36" s="3"/>
      <c r="B36" s="4"/>
      <c r="C36" s="10" t="s">
        <v>30</v>
      </c>
      <c r="E36" s="39">
        <v>14000</v>
      </c>
      <c r="G36" s="38">
        <v>0</v>
      </c>
      <c r="I36" s="38">
        <v>1896.31</v>
      </c>
      <c r="K36" s="28">
        <f>SUM(G36+I36)</f>
        <v>1896.31</v>
      </c>
      <c r="M36" s="61">
        <v>35000</v>
      </c>
      <c r="O36" s="61">
        <v>2170</v>
      </c>
      <c r="Q36" s="79">
        <v>35000</v>
      </c>
      <c r="S36" s="74">
        <v>34590.28</v>
      </c>
    </row>
    <row r="37" spans="1:19" x14ac:dyDescent="0.25">
      <c r="A37" s="3"/>
      <c r="B37" s="4"/>
      <c r="C37" s="10" t="s">
        <v>51</v>
      </c>
      <c r="E37" s="47">
        <v>1500</v>
      </c>
      <c r="G37" s="43">
        <v>0</v>
      </c>
      <c r="I37" s="43"/>
      <c r="K37" s="44"/>
      <c r="M37" s="61">
        <v>1500</v>
      </c>
      <c r="O37" s="61">
        <v>1500</v>
      </c>
      <c r="Q37" s="79">
        <v>0</v>
      </c>
      <c r="S37" s="74">
        <v>1500</v>
      </c>
    </row>
    <row r="38" spans="1:19" x14ac:dyDescent="0.25">
      <c r="A38" s="4" t="s">
        <v>26</v>
      </c>
      <c r="B38" s="4"/>
      <c r="C38" s="9"/>
      <c r="E38" s="39">
        <f>SUM(E19:E37)</f>
        <v>35520</v>
      </c>
      <c r="G38" s="38">
        <f>SUM(G19:G37)</f>
        <v>10949.770000000002</v>
      </c>
      <c r="I38" s="38">
        <f>SUM(I19:I37)</f>
        <v>3368.9799999999996</v>
      </c>
      <c r="K38" s="28">
        <f>SUM(G38+I38)</f>
        <v>14318.750000000002</v>
      </c>
      <c r="Q38" s="79"/>
    </row>
    <row r="39" spans="1:19" x14ac:dyDescent="0.25">
      <c r="A39" s="3"/>
      <c r="B39" s="4"/>
      <c r="C39" s="9"/>
      <c r="E39" s="39"/>
      <c r="Q39" s="79"/>
    </row>
    <row r="40" spans="1:19" x14ac:dyDescent="0.25">
      <c r="A40" s="3"/>
      <c r="B40" s="8" t="s">
        <v>31</v>
      </c>
      <c r="C40" s="5"/>
      <c r="E40" s="39"/>
      <c r="Q40" s="79"/>
    </row>
    <row r="41" spans="1:19" x14ac:dyDescent="0.25">
      <c r="A41" s="3"/>
      <c r="B41" s="4"/>
      <c r="C41" s="9" t="s">
        <v>32</v>
      </c>
      <c r="E41" s="39">
        <v>5000</v>
      </c>
      <c r="G41" s="38">
        <v>958.01</v>
      </c>
      <c r="I41" s="37">
        <v>344.34</v>
      </c>
      <c r="K41" s="28">
        <f>SUM(G41+I41)</f>
        <v>1302.3499999999999</v>
      </c>
      <c r="M41" s="61">
        <v>5000</v>
      </c>
      <c r="O41" s="61">
        <v>1447.9</v>
      </c>
      <c r="Q41" s="79">
        <v>5000</v>
      </c>
      <c r="S41" s="74">
        <v>2539.7199999999998</v>
      </c>
    </row>
    <row r="42" spans="1:19" x14ac:dyDescent="0.25">
      <c r="A42" s="3"/>
      <c r="B42" s="4"/>
      <c r="C42" s="9" t="s">
        <v>33</v>
      </c>
      <c r="E42" s="39">
        <v>500</v>
      </c>
      <c r="G42" s="38">
        <v>0</v>
      </c>
      <c r="M42" s="61">
        <v>2200</v>
      </c>
      <c r="O42" s="61">
        <v>210</v>
      </c>
      <c r="Q42" s="79">
        <v>2000</v>
      </c>
      <c r="S42" s="74">
        <v>2217.4</v>
      </c>
    </row>
    <row r="43" spans="1:19" x14ac:dyDescent="0.25">
      <c r="A43" s="3"/>
      <c r="B43" s="4"/>
      <c r="C43" s="9" t="s">
        <v>34</v>
      </c>
      <c r="E43" s="39">
        <v>500</v>
      </c>
      <c r="G43" s="38">
        <v>0</v>
      </c>
      <c r="M43" s="61">
        <v>1000</v>
      </c>
      <c r="Q43" s="79">
        <v>500</v>
      </c>
      <c r="S43" s="74">
        <v>450</v>
      </c>
    </row>
    <row r="44" spans="1:19" x14ac:dyDescent="0.25">
      <c r="A44" s="3"/>
      <c r="B44" s="4"/>
      <c r="C44" s="9" t="s">
        <v>35</v>
      </c>
      <c r="E44" s="47">
        <v>300</v>
      </c>
      <c r="G44" s="43">
        <v>0</v>
      </c>
      <c r="I44" s="48"/>
      <c r="K44" s="44"/>
      <c r="M44" s="61">
        <v>250</v>
      </c>
      <c r="O44" s="61">
        <v>75</v>
      </c>
      <c r="Q44" s="79">
        <v>0</v>
      </c>
      <c r="S44" s="74">
        <v>0</v>
      </c>
    </row>
    <row r="45" spans="1:19" x14ac:dyDescent="0.25">
      <c r="A45" s="4" t="s">
        <v>36</v>
      </c>
      <c r="B45" s="4"/>
      <c r="C45" s="9"/>
      <c r="E45" s="39">
        <f>SUM(E41:E44)</f>
        <v>6300</v>
      </c>
      <c r="G45" s="38">
        <f>SUM(G41:G44)</f>
        <v>958.01</v>
      </c>
      <c r="I45" s="37">
        <f>SUM(I41:I44)</f>
        <v>344.34</v>
      </c>
      <c r="K45" s="28">
        <f>SUM(G45+I45)</f>
        <v>1302.3499999999999</v>
      </c>
      <c r="Q45" s="79"/>
    </row>
    <row r="46" spans="1:19" x14ac:dyDescent="0.25">
      <c r="A46" s="3"/>
      <c r="B46" s="4"/>
      <c r="C46" s="9"/>
      <c r="E46" s="39"/>
      <c r="Q46" s="79"/>
    </row>
    <row r="47" spans="1:19" x14ac:dyDescent="0.25">
      <c r="A47" s="3"/>
      <c r="B47" s="8" t="s">
        <v>1</v>
      </c>
      <c r="C47" s="5"/>
      <c r="E47" s="39"/>
      <c r="Q47" s="79"/>
    </row>
    <row r="48" spans="1:19" x14ac:dyDescent="0.25">
      <c r="A48" s="3"/>
      <c r="B48" s="4"/>
      <c r="C48" s="9" t="s">
        <v>37</v>
      </c>
      <c r="E48" s="49">
        <v>4000</v>
      </c>
      <c r="G48" s="38">
        <v>82.4</v>
      </c>
      <c r="I48" s="38"/>
      <c r="K48" s="28">
        <f t="shared" ref="K48" si="3">SUM(G48+I48)</f>
        <v>82.4</v>
      </c>
      <c r="M48" s="61">
        <v>1500</v>
      </c>
      <c r="O48" s="61">
        <v>266.2</v>
      </c>
      <c r="Q48" s="73">
        <v>1000</v>
      </c>
      <c r="S48" s="74">
        <v>697.48</v>
      </c>
    </row>
    <row r="49" spans="1:21" x14ac:dyDescent="0.25">
      <c r="A49" s="3"/>
      <c r="B49" s="4"/>
      <c r="C49" s="9" t="s">
        <v>38</v>
      </c>
      <c r="E49" s="49">
        <v>300</v>
      </c>
      <c r="G49" s="38">
        <v>0</v>
      </c>
      <c r="I49" s="38"/>
      <c r="M49" s="61">
        <v>1250</v>
      </c>
      <c r="O49" s="61">
        <v>48</v>
      </c>
      <c r="Q49" s="73" t="s">
        <v>124</v>
      </c>
    </row>
    <row r="50" spans="1:21" x14ac:dyDescent="0.25">
      <c r="A50" s="3"/>
      <c r="B50" s="4"/>
      <c r="C50" s="9" t="s">
        <v>39</v>
      </c>
      <c r="E50" s="49">
        <v>650</v>
      </c>
      <c r="G50" s="38">
        <v>0</v>
      </c>
      <c r="I50" s="38">
        <v>662.02</v>
      </c>
      <c r="K50" s="28">
        <f>SUM(G50+I50)</f>
        <v>662.02</v>
      </c>
      <c r="M50" s="61">
        <v>650</v>
      </c>
      <c r="O50" s="61">
        <v>421.2</v>
      </c>
      <c r="Q50" s="73">
        <v>1000</v>
      </c>
      <c r="S50" s="74">
        <v>563.4</v>
      </c>
    </row>
    <row r="51" spans="1:21" x14ac:dyDescent="0.25">
      <c r="A51" s="3"/>
      <c r="B51" s="4"/>
      <c r="C51" s="9" t="s">
        <v>40</v>
      </c>
      <c r="E51" s="49">
        <v>150</v>
      </c>
      <c r="G51" s="40">
        <v>0</v>
      </c>
      <c r="H51" s="41"/>
      <c r="I51" s="40"/>
      <c r="M51" s="61">
        <v>150</v>
      </c>
      <c r="Q51" s="73">
        <v>0</v>
      </c>
      <c r="S51" s="74">
        <v>0</v>
      </c>
    </row>
    <row r="52" spans="1:21" x14ac:dyDescent="0.25">
      <c r="A52" s="3"/>
      <c r="B52" s="4"/>
      <c r="C52" s="9" t="s">
        <v>41</v>
      </c>
      <c r="E52" s="49"/>
      <c r="G52" s="40"/>
      <c r="H52" s="41"/>
      <c r="I52" s="40"/>
    </row>
    <row r="53" spans="1:21" x14ac:dyDescent="0.25">
      <c r="A53" s="3"/>
      <c r="B53" s="4"/>
      <c r="C53" s="10" t="s">
        <v>0</v>
      </c>
      <c r="E53" s="49">
        <v>1500</v>
      </c>
      <c r="G53" s="40">
        <v>216</v>
      </c>
      <c r="H53" s="41"/>
      <c r="I53" s="40">
        <v>118.56</v>
      </c>
      <c r="K53" s="28">
        <f>SUM(G53+I53)</f>
        <v>334.56</v>
      </c>
      <c r="M53" s="61">
        <v>1500</v>
      </c>
      <c r="O53" s="61">
        <v>1219.94</v>
      </c>
      <c r="Q53" s="73">
        <v>2350</v>
      </c>
      <c r="S53" s="74">
        <v>1132.7</v>
      </c>
    </row>
    <row r="54" spans="1:21" x14ac:dyDescent="0.25">
      <c r="A54" s="3"/>
      <c r="B54" s="4"/>
      <c r="C54" s="10" t="s">
        <v>49</v>
      </c>
      <c r="E54" s="49">
        <v>1500</v>
      </c>
      <c r="G54" s="40">
        <v>1160</v>
      </c>
      <c r="H54" s="41"/>
      <c r="I54" s="40"/>
      <c r="K54" s="28">
        <f t="shared" ref="K54:K56" si="4">SUM(G54+I54)</f>
        <v>1160</v>
      </c>
      <c r="M54" s="61">
        <v>860</v>
      </c>
      <c r="O54" s="61">
        <v>760</v>
      </c>
      <c r="Q54" s="73">
        <v>2000</v>
      </c>
      <c r="S54" s="74">
        <v>4065</v>
      </c>
    </row>
    <row r="55" spans="1:21" x14ac:dyDescent="0.25">
      <c r="A55" s="3"/>
      <c r="B55" s="4"/>
      <c r="C55" s="9" t="s">
        <v>42</v>
      </c>
      <c r="E55" s="49">
        <v>200</v>
      </c>
      <c r="G55" s="40">
        <v>0</v>
      </c>
      <c r="H55" s="41"/>
      <c r="I55" s="40"/>
      <c r="M55" s="61">
        <v>200</v>
      </c>
      <c r="Q55" s="73">
        <v>0</v>
      </c>
      <c r="S55" s="74">
        <v>0</v>
      </c>
    </row>
    <row r="56" spans="1:21" x14ac:dyDescent="0.25">
      <c r="A56" s="3"/>
      <c r="B56" s="4"/>
      <c r="C56" s="9" t="s">
        <v>43</v>
      </c>
      <c r="E56" s="49">
        <v>150</v>
      </c>
      <c r="G56" s="40">
        <v>26.8</v>
      </c>
      <c r="H56" s="41"/>
      <c r="I56" s="40"/>
      <c r="K56" s="28">
        <f t="shared" si="4"/>
        <v>26.8</v>
      </c>
      <c r="M56" s="61">
        <v>150</v>
      </c>
      <c r="O56" s="61">
        <v>45.96</v>
      </c>
      <c r="Q56" s="73">
        <v>100</v>
      </c>
      <c r="S56" s="74">
        <v>17.45</v>
      </c>
    </row>
    <row r="57" spans="1:21" x14ac:dyDescent="0.25">
      <c r="A57" s="3"/>
      <c r="B57" s="4"/>
      <c r="C57" s="9" t="s">
        <v>44</v>
      </c>
      <c r="E57" s="49">
        <v>0</v>
      </c>
      <c r="G57" s="40">
        <v>0</v>
      </c>
      <c r="H57" s="41"/>
      <c r="I57" s="40"/>
      <c r="Q57" s="73" t="s">
        <v>123</v>
      </c>
    </row>
    <row r="58" spans="1:21" x14ac:dyDescent="0.25">
      <c r="A58" s="3"/>
      <c r="B58" s="4"/>
      <c r="C58" s="9" t="s">
        <v>81</v>
      </c>
      <c r="E58" s="49">
        <v>0</v>
      </c>
      <c r="G58" s="40"/>
      <c r="H58" s="41"/>
      <c r="I58" s="40"/>
      <c r="Q58" s="73" t="s">
        <v>123</v>
      </c>
    </row>
    <row r="59" spans="1:21" x14ac:dyDescent="0.25">
      <c r="A59" s="3"/>
      <c r="B59" s="4"/>
      <c r="C59" s="9" t="s">
        <v>45</v>
      </c>
      <c r="E59" s="49">
        <v>150</v>
      </c>
      <c r="G59" s="40">
        <v>0</v>
      </c>
      <c r="H59" s="41"/>
      <c r="I59" s="40"/>
      <c r="M59" s="61">
        <v>150</v>
      </c>
      <c r="Q59" s="73">
        <v>500</v>
      </c>
      <c r="S59" s="74">
        <v>120</v>
      </c>
      <c r="U59" s="23"/>
    </row>
    <row r="60" spans="1:21" x14ac:dyDescent="0.25">
      <c r="A60" s="3"/>
      <c r="B60" s="4"/>
      <c r="C60" s="9" t="s">
        <v>46</v>
      </c>
      <c r="E60" s="49">
        <v>750</v>
      </c>
      <c r="G60" s="40">
        <v>0</v>
      </c>
      <c r="H60" s="41"/>
      <c r="I60" s="40"/>
      <c r="M60" s="61">
        <v>500</v>
      </c>
      <c r="Q60" s="73">
        <v>500</v>
      </c>
      <c r="S60" s="74">
        <v>159</v>
      </c>
    </row>
    <row r="61" spans="1:21" x14ac:dyDescent="0.25">
      <c r="A61" s="3"/>
      <c r="B61" s="4"/>
      <c r="C61" s="9" t="s">
        <v>47</v>
      </c>
      <c r="E61" s="49">
        <v>250</v>
      </c>
      <c r="G61" s="40">
        <v>0</v>
      </c>
      <c r="H61" s="41"/>
      <c r="I61" s="40"/>
      <c r="M61" s="61">
        <v>250</v>
      </c>
      <c r="Q61" s="73">
        <v>500</v>
      </c>
      <c r="S61" s="74">
        <v>0</v>
      </c>
    </row>
    <row r="62" spans="1:21" x14ac:dyDescent="0.25">
      <c r="A62" s="3"/>
      <c r="B62" s="4"/>
      <c r="C62" s="9" t="s">
        <v>48</v>
      </c>
      <c r="E62" s="50">
        <v>400</v>
      </c>
      <c r="G62" s="51">
        <v>0</v>
      </c>
      <c r="H62" s="41"/>
      <c r="I62" s="51"/>
      <c r="K62" s="44"/>
      <c r="M62" s="61">
        <v>400</v>
      </c>
      <c r="Q62" s="73">
        <v>500</v>
      </c>
      <c r="S62" s="74">
        <v>223.5</v>
      </c>
    </row>
    <row r="63" spans="1:21" x14ac:dyDescent="0.25">
      <c r="A63" s="4" t="s">
        <v>50</v>
      </c>
      <c r="B63" s="4"/>
      <c r="C63" s="9"/>
      <c r="E63" s="52">
        <f>SUM(E48:E62)</f>
        <v>10000</v>
      </c>
      <c r="G63" s="40">
        <f>SUM(G48:G62)</f>
        <v>1485.2</v>
      </c>
      <c r="H63" s="41"/>
      <c r="I63" s="40">
        <f>SUM(I48:I62)</f>
        <v>780.57999999999993</v>
      </c>
      <c r="K63" s="28">
        <f>SUM(G63+I63)</f>
        <v>2265.7799999999997</v>
      </c>
    </row>
    <row r="64" spans="1:21" x14ac:dyDescent="0.25">
      <c r="A64" s="3"/>
      <c r="B64" s="4"/>
      <c r="C64" s="9"/>
      <c r="E64" s="52"/>
      <c r="G64" s="41"/>
      <c r="H64" s="41"/>
      <c r="I64" s="41"/>
    </row>
    <row r="65" spans="1:19" x14ac:dyDescent="0.25">
      <c r="A65" s="3"/>
      <c r="B65" s="8" t="s">
        <v>52</v>
      </c>
      <c r="C65" s="9"/>
      <c r="E65" s="52"/>
      <c r="G65" s="41"/>
      <c r="H65" s="41"/>
      <c r="I65" s="41"/>
    </row>
    <row r="66" spans="1:19" x14ac:dyDescent="0.25">
      <c r="A66" s="3"/>
      <c r="B66" s="5"/>
      <c r="C66" s="9" t="s">
        <v>53</v>
      </c>
      <c r="E66" s="52">
        <v>800</v>
      </c>
      <c r="G66" s="40">
        <v>750</v>
      </c>
      <c r="H66" s="41"/>
      <c r="I66" s="41"/>
      <c r="M66" s="61">
        <v>800</v>
      </c>
      <c r="O66" s="61">
        <v>750</v>
      </c>
      <c r="Q66" s="73">
        <v>800</v>
      </c>
      <c r="S66" s="74">
        <v>0</v>
      </c>
    </row>
    <row r="67" spans="1:19" x14ac:dyDescent="0.25">
      <c r="A67" s="3"/>
      <c r="B67" s="5"/>
      <c r="C67" s="9" t="s">
        <v>54</v>
      </c>
      <c r="E67" s="52">
        <v>1000</v>
      </c>
      <c r="G67" s="40">
        <v>0</v>
      </c>
      <c r="H67" s="41"/>
      <c r="I67" s="41"/>
      <c r="M67" s="61">
        <v>500</v>
      </c>
      <c r="Q67" s="73">
        <v>500</v>
      </c>
      <c r="S67" s="74">
        <v>500</v>
      </c>
    </row>
    <row r="68" spans="1:19" x14ac:dyDescent="0.25">
      <c r="A68" s="3"/>
      <c r="B68" s="5"/>
      <c r="C68" s="9" t="s">
        <v>55</v>
      </c>
      <c r="E68" s="52">
        <v>900</v>
      </c>
      <c r="G68" s="40">
        <v>800</v>
      </c>
      <c r="H68" s="41"/>
      <c r="I68" s="41"/>
      <c r="M68" s="61">
        <v>775</v>
      </c>
      <c r="O68" s="61">
        <v>875</v>
      </c>
      <c r="Q68" s="73">
        <v>725</v>
      </c>
      <c r="S68" s="74">
        <v>775</v>
      </c>
    </row>
    <row r="69" spans="1:19" x14ac:dyDescent="0.25">
      <c r="A69" s="3"/>
      <c r="B69" s="5"/>
      <c r="C69" s="9" t="s">
        <v>56</v>
      </c>
      <c r="E69" s="52">
        <v>1000</v>
      </c>
      <c r="G69" s="40">
        <v>650</v>
      </c>
      <c r="H69" s="41"/>
      <c r="I69" s="41"/>
      <c r="M69" s="61">
        <v>630</v>
      </c>
      <c r="O69" s="61">
        <v>630</v>
      </c>
      <c r="Q69" s="73">
        <v>600</v>
      </c>
      <c r="S69" s="74">
        <v>630</v>
      </c>
    </row>
    <row r="70" spans="1:19" x14ac:dyDescent="0.25">
      <c r="A70" s="3"/>
      <c r="B70" s="4"/>
      <c r="C70" s="9" t="s">
        <v>57</v>
      </c>
      <c r="E70" s="53">
        <v>500</v>
      </c>
      <c r="G70" s="51">
        <v>0</v>
      </c>
      <c r="H70" s="41"/>
      <c r="I70" s="41"/>
      <c r="M70" s="61">
        <v>200</v>
      </c>
      <c r="Q70" s="73">
        <v>200</v>
      </c>
      <c r="S70" s="74">
        <v>0</v>
      </c>
    </row>
    <row r="71" spans="1:19" x14ac:dyDescent="0.25">
      <c r="A71" s="4" t="s">
        <v>58</v>
      </c>
      <c r="B71" s="4"/>
      <c r="C71" s="9"/>
      <c r="E71" s="52">
        <f>SUM(E66:E70)</f>
        <v>4200</v>
      </c>
      <c r="G71" s="40">
        <f>SUM(G66:G70)</f>
        <v>2200</v>
      </c>
      <c r="H71" s="41"/>
      <c r="I71" s="41"/>
      <c r="K71" s="28">
        <f>SUM(G71+I71)</f>
        <v>2200</v>
      </c>
    </row>
    <row r="72" spans="1:19" x14ac:dyDescent="0.25">
      <c r="A72" s="3"/>
      <c r="B72" s="4"/>
      <c r="C72" s="9"/>
      <c r="E72" s="52"/>
      <c r="G72" s="41"/>
      <c r="H72" s="41"/>
      <c r="I72" s="41"/>
    </row>
    <row r="73" spans="1:19" x14ac:dyDescent="0.25">
      <c r="A73" s="3"/>
      <c r="B73" s="8" t="s">
        <v>59</v>
      </c>
      <c r="C73" s="9"/>
      <c r="E73" s="52"/>
      <c r="G73" s="41"/>
      <c r="H73" s="41"/>
      <c r="I73" s="41"/>
    </row>
    <row r="74" spans="1:19" x14ac:dyDescent="0.25">
      <c r="A74" s="3"/>
      <c r="B74" s="4"/>
      <c r="C74" s="9" t="s">
        <v>60</v>
      </c>
      <c r="E74" s="52">
        <v>24000</v>
      </c>
      <c r="G74" s="40">
        <v>3790</v>
      </c>
      <c r="H74" s="41"/>
      <c r="I74" s="41"/>
      <c r="M74" s="61">
        <v>24000</v>
      </c>
      <c r="O74" s="61">
        <v>17180.02</v>
      </c>
      <c r="Q74" s="73" t="s">
        <v>123</v>
      </c>
    </row>
    <row r="75" spans="1:19" x14ac:dyDescent="0.25">
      <c r="A75" s="3"/>
      <c r="B75" s="4"/>
      <c r="C75" s="9" t="s">
        <v>61</v>
      </c>
      <c r="E75" s="53">
        <v>400</v>
      </c>
      <c r="G75" s="51">
        <v>300.5</v>
      </c>
      <c r="H75" s="41"/>
      <c r="I75" s="41"/>
      <c r="M75" s="61">
        <v>100</v>
      </c>
      <c r="O75" s="61">
        <v>340</v>
      </c>
      <c r="Q75" s="73" t="s">
        <v>123</v>
      </c>
    </row>
    <row r="76" spans="1:19" x14ac:dyDescent="0.25">
      <c r="A76" s="4" t="s">
        <v>62</v>
      </c>
      <c r="B76" s="4"/>
      <c r="C76" s="9"/>
      <c r="E76" s="52">
        <f>SUM(E74:E75)</f>
        <v>24400</v>
      </c>
      <c r="G76" s="40">
        <f>SUM(G74:G75)</f>
        <v>4090.5</v>
      </c>
      <c r="H76" s="41"/>
      <c r="I76" s="41"/>
      <c r="K76" s="28">
        <f>SUM(G76+I76)</f>
        <v>4090.5</v>
      </c>
      <c r="Q76" s="73">
        <v>25000</v>
      </c>
      <c r="S76" s="74">
        <v>23882.94</v>
      </c>
    </row>
    <row r="77" spans="1:19" x14ac:dyDescent="0.25">
      <c r="A77" s="3"/>
      <c r="B77" s="4"/>
      <c r="C77" s="9"/>
      <c r="E77" s="54"/>
      <c r="G77" s="41"/>
      <c r="H77" s="41"/>
      <c r="I77" s="41"/>
    </row>
    <row r="78" spans="1:19" s="1" customFormat="1" x14ac:dyDescent="0.25">
      <c r="A78" s="4" t="s">
        <v>65</v>
      </c>
      <c r="B78" s="4"/>
      <c r="C78" s="4"/>
      <c r="E78" s="55">
        <f>SUM(E38+E45+E63+E71+E76)</f>
        <v>80420</v>
      </c>
      <c r="F78" s="26"/>
      <c r="G78" s="34">
        <f>SUM(G76+G71+G63+G45+G38)</f>
        <v>19683.480000000003</v>
      </c>
      <c r="H78" s="35"/>
      <c r="I78" s="35"/>
      <c r="J78" s="35"/>
      <c r="K78" s="36">
        <f>SUM(K76+K71+K63+K45+K38)</f>
        <v>24177.38</v>
      </c>
      <c r="M78" s="63"/>
      <c r="N78" s="68"/>
      <c r="O78" s="63"/>
      <c r="Q78" s="77"/>
      <c r="R78" s="26"/>
      <c r="S78" s="78"/>
    </row>
    <row r="79" spans="1:19" ht="15" customHeight="1" x14ac:dyDescent="0.25">
      <c r="A79" s="3"/>
      <c r="B79" s="3"/>
      <c r="C79" s="3"/>
      <c r="E79" s="56"/>
      <c r="G79" s="57"/>
      <c r="H79" s="57"/>
      <c r="I79" s="57"/>
    </row>
    <row r="80" spans="1:19" s="1" customFormat="1" x14ac:dyDescent="0.25">
      <c r="A80" s="4" t="s">
        <v>66</v>
      </c>
      <c r="B80" s="4"/>
      <c r="C80" s="4"/>
      <c r="E80" s="55">
        <f>SUM(E14-E78)</f>
        <v>-11660.73000000001</v>
      </c>
      <c r="F80" s="26"/>
      <c r="G80" s="58">
        <f>SUM(G14-G78)</f>
        <v>21106.659999999996</v>
      </c>
      <c r="H80" s="59"/>
      <c r="I80" s="59"/>
      <c r="J80" s="35"/>
      <c r="K80" s="36">
        <f>SUM(K14-K78)</f>
        <v>29993.629999999994</v>
      </c>
      <c r="M80" s="63"/>
      <c r="N80" s="68"/>
      <c r="O80" s="63"/>
      <c r="Q80" s="77"/>
      <c r="R80" s="26"/>
      <c r="S80" s="78"/>
    </row>
    <row r="81" spans="1:19" x14ac:dyDescent="0.25">
      <c r="G81" s="57"/>
      <c r="H81" s="57"/>
      <c r="I81" s="57"/>
    </row>
    <row r="82" spans="1:19" s="1" customFormat="1" x14ac:dyDescent="0.25">
      <c r="A82" s="1" t="s">
        <v>74</v>
      </c>
      <c r="E82" s="45">
        <f>SUM(E80+E5)</f>
        <v>460.82999999998901</v>
      </c>
      <c r="F82" s="26"/>
      <c r="G82" s="58">
        <f>SUM(G80+G5)</f>
        <v>32981.429999999993</v>
      </c>
      <c r="H82" s="59"/>
      <c r="I82" s="59"/>
      <c r="J82" s="35"/>
      <c r="K82" s="36">
        <f>SUM(K80+K5)</f>
        <v>41868.399999999994</v>
      </c>
      <c r="M82" s="63"/>
      <c r="N82" s="68"/>
      <c r="O82" s="63"/>
      <c r="Q82" s="77"/>
      <c r="R82" s="26"/>
      <c r="S82" s="78"/>
    </row>
    <row r="83" spans="1:19" x14ac:dyDescent="0.25">
      <c r="G83" s="40"/>
      <c r="H83" s="41"/>
      <c r="I83" s="41"/>
    </row>
    <row r="84" spans="1:19" x14ac:dyDescent="0.25">
      <c r="A84" s="1" t="s">
        <v>72</v>
      </c>
      <c r="K84" s="36">
        <v>18927.18</v>
      </c>
    </row>
    <row r="86" spans="1:19" x14ac:dyDescent="0.25">
      <c r="C86" s="13" t="s">
        <v>73</v>
      </c>
      <c r="I86" s="60" t="s">
        <v>73</v>
      </c>
      <c r="K86" s="28">
        <f>SUM(K82-K84)</f>
        <v>22941.219999999994</v>
      </c>
    </row>
  </sheetData>
  <mergeCells count="3">
    <mergeCell ref="E2:K2"/>
    <mergeCell ref="M2:O2"/>
    <mergeCell ref="Q2:S2"/>
  </mergeCells>
  <pageMargins left="0.7" right="0.7" top="0.75" bottom="0.75" header="0.3" footer="0.3"/>
  <pageSetup scale="72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L12" sqref="L12"/>
    </sheetView>
  </sheetViews>
  <sheetFormatPr defaultRowHeight="15" x14ac:dyDescent="0.25"/>
  <cols>
    <col min="2" max="2" width="9.140625" style="21"/>
  </cols>
  <sheetData>
    <row r="2" spans="1:9" x14ac:dyDescent="0.25">
      <c r="A2" s="1" t="s">
        <v>86</v>
      </c>
    </row>
    <row r="3" spans="1:9" x14ac:dyDescent="0.25">
      <c r="B3" s="18">
        <v>240</v>
      </c>
      <c r="D3" s="2" t="s">
        <v>92</v>
      </c>
    </row>
    <row r="4" spans="1:9" x14ac:dyDescent="0.25">
      <c r="B4" s="18">
        <v>50</v>
      </c>
      <c r="D4" s="2" t="s">
        <v>84</v>
      </c>
    </row>
    <row r="6" spans="1:9" x14ac:dyDescent="0.25">
      <c r="A6" s="1" t="s">
        <v>22</v>
      </c>
    </row>
    <row r="7" spans="1:9" x14ac:dyDescent="0.25">
      <c r="B7" s="21">
        <v>140</v>
      </c>
      <c r="C7" t="s">
        <v>91</v>
      </c>
    </row>
    <row r="8" spans="1:9" x14ac:dyDescent="0.25">
      <c r="B8" s="21">
        <v>150</v>
      </c>
      <c r="C8" t="s">
        <v>87</v>
      </c>
    </row>
    <row r="10" spans="1:9" x14ac:dyDescent="0.25">
      <c r="A10" s="1" t="s">
        <v>16</v>
      </c>
    </row>
    <row r="11" spans="1:9" x14ac:dyDescent="0.25">
      <c r="B11" s="21">
        <v>2500</v>
      </c>
      <c r="C11" t="s">
        <v>88</v>
      </c>
    </row>
    <row r="12" spans="1:9" x14ac:dyDescent="0.25">
      <c r="B12" s="21">
        <v>600</v>
      </c>
      <c r="C12" t="s">
        <v>89</v>
      </c>
    </row>
    <row r="14" spans="1:9" x14ac:dyDescent="0.25">
      <c r="A14" s="1" t="s">
        <v>52</v>
      </c>
    </row>
    <row r="15" spans="1:9" x14ac:dyDescent="0.25">
      <c r="B15" s="21" t="s">
        <v>96</v>
      </c>
      <c r="E15" t="s">
        <v>94</v>
      </c>
    </row>
    <row r="16" spans="1:9" x14ac:dyDescent="0.25">
      <c r="B16" s="21" t="s">
        <v>95</v>
      </c>
      <c r="I16" t="s">
        <v>103</v>
      </c>
    </row>
    <row r="17" spans="2:4" x14ac:dyDescent="0.25">
      <c r="B17" s="21" t="s">
        <v>97</v>
      </c>
      <c r="D17" t="s">
        <v>98</v>
      </c>
    </row>
    <row r="18" spans="2:4" x14ac:dyDescent="0.25">
      <c r="B18" s="21" t="s">
        <v>99</v>
      </c>
      <c r="D18" t="s">
        <v>100</v>
      </c>
    </row>
    <row r="19" spans="2:4" x14ac:dyDescent="0.25">
      <c r="B19" s="21" t="s">
        <v>101</v>
      </c>
      <c r="D1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 Budget</vt:lpstr>
      <vt:lpstr>Detail BOD Approved</vt:lpstr>
      <vt:lpstr>Prior Years</vt:lpstr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Roudik</dc:creator>
  <cp:lastModifiedBy>Cheryl</cp:lastModifiedBy>
  <cp:lastPrinted>2017-07-12T01:55:52Z</cp:lastPrinted>
  <dcterms:created xsi:type="dcterms:W3CDTF">2014-02-26T15:16:38Z</dcterms:created>
  <dcterms:modified xsi:type="dcterms:W3CDTF">2017-09-21T20:07:20Z</dcterms:modified>
</cp:coreProperties>
</file>